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HSB-GTE-105\Downloads\"/>
    </mc:Choice>
  </mc:AlternateContent>
  <xr:revisionPtr revIDLastSave="0" documentId="8_{F45B711C-CBD0-459E-9B22-9919D62E6A1B}" xr6:coauthVersionLast="47" xr6:coauthVersionMax="47" xr10:uidLastSave="{00000000-0000-0000-0000-000000000000}"/>
  <bookViews>
    <workbookView xWindow="-120" yWindow="-120" windowWidth="20730" windowHeight="11160" tabRatio="809" activeTab="1" xr2:uid="{00000000-000D-0000-FFFF-FFFF00000000}"/>
  </bookViews>
  <sheets>
    <sheet name="DATOS" sheetId="7" state="hidden" r:id="rId1"/>
    <sheet name="PRESUPUESTO DESGLOSADO" sheetId="6" r:id="rId2"/>
    <sheet name="RESUMEN PRESUPUESTO" sheetId="4" r:id="rId3"/>
    <sheet name="CALENDARIO DE OBRA" sheetId="11" r:id="rId4"/>
    <sheet name="FOTOGRAFIA ACTUAL TERRENO" sheetId="13" r:id="rId5"/>
  </sheets>
  <definedNames>
    <definedName name="_xlnm.Print_Area" localSheetId="1">'PRESUPUESTO DESGLOSADO'!$A$1:$H$388</definedName>
    <definedName name="_xlnm.Print_Area" localSheetId="2">'RESUMEN PRESUPUESTO'!$B$1:$M$39</definedName>
    <definedName name="OLE_LINK1" localSheetId="4">#REF!</definedName>
    <definedName name="OLE_LINK1">#REF!</definedName>
    <definedName name="_xlnm.Print_Titles" localSheetId="2">'RESUMEN PRESUPUESTO'!$8:$14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1" l="1"/>
  <c r="J12" i="11"/>
  <c r="I12" i="11"/>
  <c r="H12" i="11"/>
  <c r="G12" i="11"/>
  <c r="F12" i="11"/>
  <c r="E12" i="11"/>
  <c r="D12" i="11"/>
  <c r="F291" i="6" l="1"/>
  <c r="H291" i="6" s="1"/>
  <c r="F290" i="6"/>
  <c r="H290" i="6" s="1"/>
  <c r="F289" i="6"/>
  <c r="H289" i="6" s="1"/>
  <c r="F288" i="6"/>
  <c r="H288" i="6" s="1"/>
  <c r="F278" i="6"/>
  <c r="H278" i="6" s="1"/>
  <c r="F277" i="6"/>
  <c r="H277" i="6" s="1"/>
  <c r="F276" i="6"/>
  <c r="H276" i="6" s="1"/>
  <c r="F275" i="6"/>
  <c r="H275" i="6" s="1"/>
  <c r="F274" i="6"/>
  <c r="H274" i="6" s="1"/>
  <c r="F273" i="6"/>
  <c r="H273" i="6" s="1"/>
  <c r="F117" i="6"/>
  <c r="H117" i="6" s="1"/>
  <c r="F116" i="6"/>
  <c r="H116" i="6" s="1"/>
  <c r="F115" i="6"/>
  <c r="H115" i="6" s="1"/>
  <c r="F270" i="6"/>
  <c r="H270" i="6" s="1"/>
  <c r="F269" i="6"/>
  <c r="H269" i="6" s="1"/>
  <c r="F279" i="6"/>
  <c r="H279" i="6" s="1"/>
  <c r="F271" i="6"/>
  <c r="H271" i="6" s="1"/>
  <c r="F268" i="6"/>
  <c r="H268" i="6" s="1"/>
  <c r="F267" i="6"/>
  <c r="H267" i="6" s="1"/>
  <c r="F266" i="6"/>
  <c r="H266" i="6" s="1"/>
  <c r="F265" i="6"/>
  <c r="H265" i="6" s="1"/>
  <c r="F264" i="6"/>
  <c r="H264" i="6" s="1"/>
  <c r="F263" i="6"/>
  <c r="H263" i="6" s="1"/>
  <c r="F262" i="6"/>
  <c r="H262" i="6" s="1"/>
  <c r="F261" i="6"/>
  <c r="H261" i="6" s="1"/>
  <c r="F260" i="6"/>
  <c r="H260" i="6" s="1"/>
  <c r="F259" i="6"/>
  <c r="H259" i="6" s="1"/>
  <c r="F257" i="6"/>
  <c r="H257" i="6" s="1"/>
  <c r="F256" i="6"/>
  <c r="H256" i="6" s="1"/>
  <c r="F255" i="6"/>
  <c r="H255" i="6" s="1"/>
  <c r="F254" i="6"/>
  <c r="H254" i="6" s="1"/>
  <c r="F253" i="6"/>
  <c r="H253" i="6" s="1"/>
  <c r="F252" i="6"/>
  <c r="H252" i="6" s="1"/>
  <c r="F11" i="6" l="1"/>
  <c r="B23" i="11"/>
  <c r="B22" i="11"/>
  <c r="B21" i="11"/>
  <c r="B20" i="11"/>
  <c r="B19" i="11"/>
  <c r="B18" i="11"/>
  <c r="B17" i="11"/>
  <c r="B16" i="11"/>
  <c r="B15" i="11"/>
  <c r="B14" i="11"/>
  <c r="B13" i="11"/>
  <c r="B12" i="11"/>
  <c r="B11" i="11"/>
  <c r="B10" i="11"/>
  <c r="B9" i="11"/>
  <c r="B8" i="11"/>
  <c r="L38" i="4"/>
  <c r="F378" i="6"/>
  <c r="H378" i="6" s="1"/>
  <c r="F377" i="6"/>
  <c r="H377" i="6" s="1"/>
  <c r="F376" i="6"/>
  <c r="H376" i="6" s="1"/>
  <c r="F375" i="6"/>
  <c r="H375" i="6" s="1"/>
  <c r="F374" i="6"/>
  <c r="H374" i="6" s="1"/>
  <c r="F373" i="6"/>
  <c r="H373" i="6" s="1"/>
  <c r="F372" i="6"/>
  <c r="H372" i="6" s="1"/>
  <c r="F371" i="6"/>
  <c r="H371" i="6" s="1"/>
  <c r="F370" i="6"/>
  <c r="H370" i="6" s="1"/>
  <c r="F369" i="6"/>
  <c r="H369" i="6" s="1"/>
  <c r="F368" i="6"/>
  <c r="H368" i="6" s="1"/>
  <c r="F367" i="6"/>
  <c r="H367" i="6" s="1"/>
  <c r="F366" i="6"/>
  <c r="H366" i="6" s="1"/>
  <c r="F362" i="6"/>
  <c r="H362" i="6" s="1"/>
  <c r="F361" i="6"/>
  <c r="H361" i="6" s="1"/>
  <c r="F360" i="6"/>
  <c r="H360" i="6" s="1"/>
  <c r="F359" i="6"/>
  <c r="H359" i="6" s="1"/>
  <c r="F358" i="6"/>
  <c r="H358" i="6" s="1"/>
  <c r="F357" i="6"/>
  <c r="H357" i="6" s="1"/>
  <c r="F356" i="6"/>
  <c r="H356" i="6" s="1"/>
  <c r="F355" i="6"/>
  <c r="H355" i="6" s="1"/>
  <c r="F354" i="6"/>
  <c r="H354" i="6" s="1"/>
  <c r="F353" i="6"/>
  <c r="H353" i="6" s="1"/>
  <c r="F352" i="6"/>
  <c r="H352" i="6" s="1"/>
  <c r="F351" i="6"/>
  <c r="H351" i="6" s="1"/>
  <c r="F339" i="6"/>
  <c r="H339" i="6" s="1"/>
  <c r="F338" i="6"/>
  <c r="F337" i="6"/>
  <c r="H337" i="6" s="1"/>
  <c r="H338" i="6"/>
  <c r="F325" i="6"/>
  <c r="H325" i="6" s="1"/>
  <c r="F324" i="6"/>
  <c r="H324" i="6" s="1"/>
  <c r="F323" i="6"/>
  <c r="H323" i="6" s="1"/>
  <c r="F322" i="6"/>
  <c r="H322" i="6" s="1"/>
  <c r="F321" i="6"/>
  <c r="H321" i="6" s="1"/>
  <c r="F320" i="6"/>
  <c r="H320" i="6" s="1"/>
  <c r="F319" i="6"/>
  <c r="H319" i="6" s="1"/>
  <c r="F318" i="6"/>
  <c r="H318" i="6" s="1"/>
  <c r="F317" i="6"/>
  <c r="H317" i="6" s="1"/>
  <c r="F316" i="6"/>
  <c r="H316" i="6" s="1"/>
  <c r="F315" i="6"/>
  <c r="H315" i="6" s="1"/>
  <c r="F314" i="6"/>
  <c r="H314" i="6" s="1"/>
  <c r="F313" i="6"/>
  <c r="H313" i="6" s="1"/>
  <c r="F312" i="6"/>
  <c r="H312" i="6" s="1"/>
  <c r="F311" i="6"/>
  <c r="H311" i="6" s="1"/>
  <c r="F310" i="6"/>
  <c r="H310" i="6" s="1"/>
  <c r="F309" i="6"/>
  <c r="H309" i="6" s="1"/>
  <c r="F308" i="6"/>
  <c r="H308" i="6" s="1"/>
  <c r="F307" i="6"/>
  <c r="H307" i="6" s="1"/>
  <c r="F306" i="6"/>
  <c r="H306" i="6" s="1"/>
  <c r="F302" i="6"/>
  <c r="H302" i="6" s="1"/>
  <c r="F301" i="6"/>
  <c r="H301" i="6" s="1"/>
  <c r="F300" i="6"/>
  <c r="H300" i="6" s="1"/>
  <c r="F299" i="6"/>
  <c r="H299" i="6" s="1"/>
  <c r="F298" i="6"/>
  <c r="H298" i="6" s="1"/>
  <c r="F297" i="6"/>
  <c r="H297" i="6" s="1"/>
  <c r="F296" i="6"/>
  <c r="H296" i="6" s="1"/>
  <c r="F295" i="6"/>
  <c r="H295" i="6" s="1"/>
  <c r="F294" i="6"/>
  <c r="H294" i="6" s="1"/>
  <c r="F293" i="6"/>
  <c r="H293" i="6" s="1"/>
  <c r="F292" i="6"/>
  <c r="H292" i="6" s="1"/>
  <c r="F287" i="6"/>
  <c r="H287" i="6" s="1"/>
  <c r="F286" i="6"/>
  <c r="H286" i="6" s="1"/>
  <c r="F285" i="6"/>
  <c r="H285" i="6" s="1"/>
  <c r="F284" i="6"/>
  <c r="H284" i="6" s="1"/>
  <c r="F283" i="6"/>
  <c r="H283" i="6" s="1"/>
  <c r="F250" i="6"/>
  <c r="H250" i="6" s="1"/>
  <c r="F249" i="6"/>
  <c r="H249" i="6" s="1"/>
  <c r="F248" i="6"/>
  <c r="H248" i="6" s="1"/>
  <c r="F247" i="6"/>
  <c r="H247" i="6" s="1"/>
  <c r="F246" i="6"/>
  <c r="H246" i="6" s="1"/>
  <c r="F245" i="6"/>
  <c r="H245" i="6" s="1"/>
  <c r="F244" i="6"/>
  <c r="H244" i="6" s="1"/>
  <c r="F243" i="6"/>
  <c r="H243" i="6" s="1"/>
  <c r="F242" i="6"/>
  <c r="H242" i="6" s="1"/>
  <c r="F241" i="6"/>
  <c r="H241" i="6" s="1"/>
  <c r="F240" i="6"/>
  <c r="H240" i="6" s="1"/>
  <c r="F239" i="6"/>
  <c r="H239" i="6" s="1"/>
  <c r="F238" i="6"/>
  <c r="H238" i="6" s="1"/>
  <c r="F237" i="6"/>
  <c r="H237" i="6" s="1"/>
  <c r="F236" i="6"/>
  <c r="H236" i="6" s="1"/>
  <c r="F235" i="6"/>
  <c r="H235" i="6" s="1"/>
  <c r="F234" i="6"/>
  <c r="H234" i="6" s="1"/>
  <c r="F233" i="6"/>
  <c r="H233" i="6" s="1"/>
  <c r="F232" i="6"/>
  <c r="F227" i="6"/>
  <c r="H227" i="6" s="1"/>
  <c r="F226" i="6"/>
  <c r="H226" i="6" s="1"/>
  <c r="F225" i="6"/>
  <c r="H225" i="6" s="1"/>
  <c r="F224" i="6"/>
  <c r="H224" i="6" s="1"/>
  <c r="F223" i="6"/>
  <c r="H223" i="6" s="1"/>
  <c r="F222" i="6"/>
  <c r="H222" i="6" s="1"/>
  <c r="F221" i="6"/>
  <c r="H221" i="6" s="1"/>
  <c r="F220" i="6"/>
  <c r="H220" i="6" s="1"/>
  <c r="F219" i="6"/>
  <c r="H219" i="6" s="1"/>
  <c r="F218" i="6"/>
  <c r="H218" i="6" s="1"/>
  <c r="F217" i="6"/>
  <c r="H217" i="6" s="1"/>
  <c r="F216" i="6"/>
  <c r="H216" i="6" s="1"/>
  <c r="F215" i="6"/>
  <c r="H215" i="6" s="1"/>
  <c r="F214" i="6"/>
  <c r="H214" i="6" s="1"/>
  <c r="F213" i="6"/>
  <c r="H213" i="6" s="1"/>
  <c r="F212" i="6"/>
  <c r="H212" i="6" s="1"/>
  <c r="F211" i="6"/>
  <c r="H211" i="6" s="1"/>
  <c r="F210" i="6"/>
  <c r="H210" i="6" s="1"/>
  <c r="F209" i="6"/>
  <c r="H209" i="6" s="1"/>
  <c r="F208" i="6"/>
  <c r="F181" i="6"/>
  <c r="H181" i="6" s="1"/>
  <c r="F180" i="6"/>
  <c r="H180" i="6" s="1"/>
  <c r="F179" i="6"/>
  <c r="H179" i="6" s="1"/>
  <c r="F178" i="6"/>
  <c r="H178" i="6" s="1"/>
  <c r="H177" i="6"/>
  <c r="H176" i="6"/>
  <c r="H175" i="6"/>
  <c r="H174" i="6"/>
  <c r="F173" i="6"/>
  <c r="H173" i="6" s="1"/>
  <c r="F172" i="6"/>
  <c r="H172" i="6" s="1"/>
  <c r="F171" i="6"/>
  <c r="H171" i="6" s="1"/>
  <c r="F170" i="6"/>
  <c r="H170" i="6" s="1"/>
  <c r="F169" i="6"/>
  <c r="H169" i="6" s="1"/>
  <c r="F168" i="6"/>
  <c r="H168" i="6" s="1"/>
  <c r="F167" i="6"/>
  <c r="F163" i="6"/>
  <c r="H163" i="6" s="1"/>
  <c r="F162" i="6"/>
  <c r="H162" i="6" s="1"/>
  <c r="F161" i="6"/>
  <c r="H161" i="6" s="1"/>
  <c r="F160" i="6"/>
  <c r="H160" i="6" s="1"/>
  <c r="F159" i="6"/>
  <c r="H159" i="6" s="1"/>
  <c r="F158" i="6"/>
  <c r="H158" i="6" s="1"/>
  <c r="F157" i="6"/>
  <c r="H157" i="6" s="1"/>
  <c r="F156" i="6"/>
  <c r="H156" i="6" s="1"/>
  <c r="F155" i="6"/>
  <c r="H155" i="6" s="1"/>
  <c r="F154" i="6"/>
  <c r="H154" i="6" s="1"/>
  <c r="F153" i="6"/>
  <c r="H153" i="6" s="1"/>
  <c r="F152" i="6"/>
  <c r="H152" i="6" s="1"/>
  <c r="F151" i="6"/>
  <c r="H151" i="6" s="1"/>
  <c r="F150" i="6"/>
  <c r="H150" i="6" s="1"/>
  <c r="F149" i="6"/>
  <c r="H149" i="6" s="1"/>
  <c r="F148" i="6"/>
  <c r="H148" i="6" s="1"/>
  <c r="F147" i="6"/>
  <c r="H147" i="6" s="1"/>
  <c r="F146" i="6"/>
  <c r="H146" i="6" s="1"/>
  <c r="F145" i="6"/>
  <c r="H145" i="6" s="1"/>
  <c r="F144" i="6"/>
  <c r="F140" i="6"/>
  <c r="H140" i="6" s="1"/>
  <c r="F139" i="6"/>
  <c r="H139" i="6" s="1"/>
  <c r="F138" i="6"/>
  <c r="H138" i="6" s="1"/>
  <c r="F137" i="6"/>
  <c r="H137" i="6" s="1"/>
  <c r="F136" i="6"/>
  <c r="H136" i="6" s="1"/>
  <c r="F135" i="6"/>
  <c r="H135" i="6" s="1"/>
  <c r="F134" i="6"/>
  <c r="H134" i="6" s="1"/>
  <c r="F133" i="6"/>
  <c r="H133" i="6" s="1"/>
  <c r="F132" i="6"/>
  <c r="H132" i="6" s="1"/>
  <c r="F131" i="6"/>
  <c r="H131" i="6" s="1"/>
  <c r="F130" i="6"/>
  <c r="H130" i="6" s="1"/>
  <c r="F129" i="6"/>
  <c r="H129" i="6" s="1"/>
  <c r="F128" i="6"/>
  <c r="H128" i="6" s="1"/>
  <c r="F127" i="6"/>
  <c r="H127" i="6" s="1"/>
  <c r="F126" i="6"/>
  <c r="H126" i="6" s="1"/>
  <c r="F125" i="6"/>
  <c r="H125" i="6" s="1"/>
  <c r="F124" i="6"/>
  <c r="H124" i="6" s="1"/>
  <c r="F123" i="6"/>
  <c r="H123" i="6" s="1"/>
  <c r="F122" i="6"/>
  <c r="H122" i="6" s="1"/>
  <c r="F121" i="6"/>
  <c r="H121" i="6" s="1"/>
  <c r="F91" i="6"/>
  <c r="H91" i="6" s="1"/>
  <c r="F66" i="6"/>
  <c r="H66" i="6" s="1"/>
  <c r="F43" i="6"/>
  <c r="H43" i="6" s="1"/>
  <c r="F8" i="6"/>
  <c r="H8" i="6" s="1"/>
  <c r="F18" i="6"/>
  <c r="F17" i="6"/>
  <c r="F16" i="6"/>
  <c r="F15" i="6"/>
  <c r="F14" i="6"/>
  <c r="F13" i="6"/>
  <c r="F12" i="6"/>
  <c r="F10" i="6"/>
  <c r="F9" i="6"/>
  <c r="F7" i="6"/>
  <c r="F90" i="6"/>
  <c r="F89" i="6"/>
  <c r="F88" i="6"/>
  <c r="F280" i="6" l="1"/>
  <c r="C18" i="11" s="1"/>
  <c r="E18" i="11" s="1"/>
  <c r="F18" i="11" s="1"/>
  <c r="H144" i="6"/>
  <c r="F164" i="6"/>
  <c r="C14" i="11" s="1"/>
  <c r="K14" i="11" s="1"/>
  <c r="L14" i="11" s="1"/>
  <c r="M14" i="11" s="1"/>
  <c r="H208" i="6"/>
  <c r="F228" i="6"/>
  <c r="C17" i="11" s="1"/>
  <c r="I17" i="11" s="1"/>
  <c r="M17" i="11" s="1"/>
  <c r="F182" i="6"/>
  <c r="C15" i="11" s="1"/>
  <c r="H15" i="11" s="1"/>
  <c r="J15" i="11" s="1"/>
  <c r="M15" i="11" s="1"/>
  <c r="N15" i="11" s="1"/>
  <c r="H232" i="6"/>
  <c r="H141" i="6"/>
  <c r="F19" i="6"/>
  <c r="C8" i="11" s="1"/>
  <c r="F141" i="6"/>
  <c r="C13" i="11" s="1"/>
  <c r="M13" i="11" s="1"/>
  <c r="O13" i="11" s="1"/>
  <c r="H167" i="6"/>
  <c r="H182" i="6" s="1"/>
  <c r="H280" i="6"/>
  <c r="H7" i="6"/>
  <c r="F71" i="6"/>
  <c r="G18" i="11" l="1"/>
  <c r="H18" i="11"/>
  <c r="I18" i="11" s="1"/>
  <c r="K18" i="11" s="1"/>
  <c r="G182" i="6"/>
  <c r="G141" i="6"/>
  <c r="F201" i="6"/>
  <c r="H201" i="6" s="1"/>
  <c r="F202" i="6"/>
  <c r="H202" i="6" s="1"/>
  <c r="F104" i="6"/>
  <c r="H104" i="6" s="1"/>
  <c r="F105" i="6"/>
  <c r="H105" i="6" s="1"/>
  <c r="F106" i="6"/>
  <c r="H106" i="6" s="1"/>
  <c r="F107" i="6"/>
  <c r="H107" i="6" s="1"/>
  <c r="F108" i="6"/>
  <c r="H108" i="6" s="1"/>
  <c r="F109" i="6"/>
  <c r="H109" i="6" s="1"/>
  <c r="F110" i="6"/>
  <c r="H110" i="6" s="1"/>
  <c r="F111" i="6"/>
  <c r="H111" i="6" s="1"/>
  <c r="F112" i="6"/>
  <c r="H112" i="6" s="1"/>
  <c r="F113" i="6"/>
  <c r="H113" i="6" s="1"/>
  <c r="F86" i="6"/>
  <c r="F87" i="6"/>
  <c r="H87" i="6" s="1"/>
  <c r="H88" i="6"/>
  <c r="H89" i="6"/>
  <c r="F54" i="6"/>
  <c r="F55" i="6"/>
  <c r="H55" i="6" s="1"/>
  <c r="F56" i="6"/>
  <c r="H56" i="6" s="1"/>
  <c r="F57" i="6"/>
  <c r="H57" i="6" s="1"/>
  <c r="F58" i="6"/>
  <c r="H58" i="6" s="1"/>
  <c r="F59" i="6"/>
  <c r="H59" i="6" s="1"/>
  <c r="F60" i="6"/>
  <c r="H60" i="6" s="1"/>
  <c r="F61" i="6"/>
  <c r="H61" i="6" s="1"/>
  <c r="F62" i="6"/>
  <c r="H62" i="6" s="1"/>
  <c r="F63" i="6"/>
  <c r="H63" i="6" s="1"/>
  <c r="F64" i="6"/>
  <c r="H64" i="6" s="1"/>
  <c r="H86" i="6" l="1"/>
  <c r="F379" i="6"/>
  <c r="F350" i="6"/>
  <c r="H350" i="6" s="1"/>
  <c r="F349" i="6"/>
  <c r="H349" i="6" s="1"/>
  <c r="F348" i="6"/>
  <c r="H348" i="6" s="1"/>
  <c r="F347" i="6"/>
  <c r="H347" i="6" s="1"/>
  <c r="F346" i="6"/>
  <c r="H346" i="6" s="1"/>
  <c r="F345" i="6"/>
  <c r="H345" i="6" s="1"/>
  <c r="F344" i="6"/>
  <c r="H344" i="6" s="1"/>
  <c r="F343" i="6"/>
  <c r="F336" i="6"/>
  <c r="H336" i="6" s="1"/>
  <c r="F335" i="6"/>
  <c r="H335" i="6" s="1"/>
  <c r="F334" i="6"/>
  <c r="H334" i="6" s="1"/>
  <c r="F333" i="6"/>
  <c r="H333" i="6" s="1"/>
  <c r="F332" i="6"/>
  <c r="H332" i="6" s="1"/>
  <c r="F331" i="6"/>
  <c r="H331" i="6" s="1"/>
  <c r="F330" i="6"/>
  <c r="H330" i="6" s="1"/>
  <c r="F329" i="6"/>
  <c r="H329" i="6" s="1"/>
  <c r="F204" i="6"/>
  <c r="H204" i="6" s="1"/>
  <c r="F203" i="6"/>
  <c r="H203" i="6" s="1"/>
  <c r="F200" i="6"/>
  <c r="H200" i="6" s="1"/>
  <c r="F199" i="6"/>
  <c r="H199" i="6" s="1"/>
  <c r="F198" i="6"/>
  <c r="H198" i="6" s="1"/>
  <c r="F197" i="6"/>
  <c r="H197" i="6" s="1"/>
  <c r="F196" i="6"/>
  <c r="H196" i="6" s="1"/>
  <c r="F195" i="6"/>
  <c r="H195" i="6" s="1"/>
  <c r="F194" i="6"/>
  <c r="H194" i="6" s="1"/>
  <c r="F193" i="6"/>
  <c r="H193" i="6" s="1"/>
  <c r="F192" i="6"/>
  <c r="H192" i="6" s="1"/>
  <c r="F191" i="6"/>
  <c r="H191" i="6" s="1"/>
  <c r="F190" i="6"/>
  <c r="H190" i="6" s="1"/>
  <c r="F189" i="6"/>
  <c r="H189" i="6" s="1"/>
  <c r="F188" i="6"/>
  <c r="H188" i="6" s="1"/>
  <c r="F187" i="6"/>
  <c r="H187" i="6" s="1"/>
  <c r="F186" i="6"/>
  <c r="H186" i="6" s="1"/>
  <c r="F185" i="6"/>
  <c r="F205" i="6" s="1"/>
  <c r="C16" i="11" s="1"/>
  <c r="L16" i="11" s="1"/>
  <c r="M16" i="11" s="1"/>
  <c r="N16" i="11" s="1"/>
  <c r="F114" i="6"/>
  <c r="H114" i="6" s="1"/>
  <c r="F103" i="6"/>
  <c r="H103" i="6" s="1"/>
  <c r="F102" i="6"/>
  <c r="H102" i="6" s="1"/>
  <c r="F101" i="6"/>
  <c r="H101" i="6" s="1"/>
  <c r="F100" i="6"/>
  <c r="H100" i="6" s="1"/>
  <c r="F99" i="6"/>
  <c r="H99" i="6" s="1"/>
  <c r="F98" i="6"/>
  <c r="H98" i="6" s="1"/>
  <c r="F97" i="6"/>
  <c r="H97" i="6" s="1"/>
  <c r="F96" i="6"/>
  <c r="H90" i="6"/>
  <c r="F85" i="6"/>
  <c r="H85" i="6" s="1"/>
  <c r="F84" i="6"/>
  <c r="H84" i="6" s="1"/>
  <c r="F83" i="6"/>
  <c r="H83" i="6" s="1"/>
  <c r="F82" i="6"/>
  <c r="H82" i="6" s="1"/>
  <c r="F81" i="6"/>
  <c r="H81" i="6" s="1"/>
  <c r="F80" i="6"/>
  <c r="H80" i="6" s="1"/>
  <c r="F79" i="6"/>
  <c r="H79" i="6" s="1"/>
  <c r="F78" i="6"/>
  <c r="H78" i="6" s="1"/>
  <c r="F77" i="6"/>
  <c r="H77" i="6" s="1"/>
  <c r="F76" i="6"/>
  <c r="H76" i="6" s="1"/>
  <c r="F75" i="6"/>
  <c r="H75" i="6" s="1"/>
  <c r="F74" i="6"/>
  <c r="H74" i="6" s="1"/>
  <c r="F73" i="6"/>
  <c r="H73" i="6" s="1"/>
  <c r="F72" i="6"/>
  <c r="H72" i="6" s="1"/>
  <c r="H71" i="6"/>
  <c r="F70" i="6"/>
  <c r="F65" i="6"/>
  <c r="H65" i="6" s="1"/>
  <c r="H54" i="6"/>
  <c r="F53" i="6"/>
  <c r="H53" i="6" s="1"/>
  <c r="F52" i="6"/>
  <c r="H52" i="6" s="1"/>
  <c r="F51" i="6"/>
  <c r="H51" i="6" s="1"/>
  <c r="F50" i="6"/>
  <c r="H50" i="6" s="1"/>
  <c r="F49" i="6"/>
  <c r="H49" i="6" s="1"/>
  <c r="F48" i="6"/>
  <c r="H48" i="6" s="1"/>
  <c r="F47" i="6"/>
  <c r="F42" i="6"/>
  <c r="H42" i="6" s="1"/>
  <c r="F41" i="6"/>
  <c r="H41" i="6" s="1"/>
  <c r="F40" i="6"/>
  <c r="H40" i="6" s="1"/>
  <c r="F39" i="6"/>
  <c r="H39" i="6" s="1"/>
  <c r="F38" i="6"/>
  <c r="H38" i="6" s="1"/>
  <c r="F37" i="6"/>
  <c r="H37" i="6" s="1"/>
  <c r="F36" i="6"/>
  <c r="H36" i="6" s="1"/>
  <c r="F35" i="6"/>
  <c r="H35" i="6" s="1"/>
  <c r="F34" i="6"/>
  <c r="H34" i="6" s="1"/>
  <c r="F33" i="6"/>
  <c r="H33" i="6" s="1"/>
  <c r="F32" i="6"/>
  <c r="H32" i="6" s="1"/>
  <c r="F31" i="6"/>
  <c r="H31" i="6" s="1"/>
  <c r="F30" i="6"/>
  <c r="H30" i="6" s="1"/>
  <c r="F29" i="6"/>
  <c r="H29" i="6" s="1"/>
  <c r="F28" i="6"/>
  <c r="H28" i="6" s="1"/>
  <c r="F27" i="6"/>
  <c r="H27" i="6" s="1"/>
  <c r="F26" i="6"/>
  <c r="H26" i="6" s="1"/>
  <c r="F25" i="6"/>
  <c r="H25" i="6" s="1"/>
  <c r="F24" i="6"/>
  <c r="H24" i="6" s="1"/>
  <c r="F23" i="6"/>
  <c r="H23" i="6" s="1"/>
  <c r="F22" i="6"/>
  <c r="H18" i="6"/>
  <c r="H17" i="6"/>
  <c r="H16" i="6"/>
  <c r="H15" i="6"/>
  <c r="H14" i="6"/>
  <c r="H13" i="6"/>
  <c r="H12" i="6"/>
  <c r="H11" i="6"/>
  <c r="H10" i="6"/>
  <c r="H9" i="6"/>
  <c r="F118" i="6" l="1"/>
  <c r="F92" i="6"/>
  <c r="C11" i="11" s="1"/>
  <c r="F67" i="6"/>
  <c r="C10" i="11" s="1"/>
  <c r="E10" i="11" s="1"/>
  <c r="F44" i="6"/>
  <c r="C9" i="11" s="1"/>
  <c r="D9" i="11" s="1"/>
  <c r="F363" i="6"/>
  <c r="C22" i="11" s="1"/>
  <c r="M22" i="11" s="1"/>
  <c r="N22" i="11" s="1"/>
  <c r="O22" i="11" s="1"/>
  <c r="H379" i="6"/>
  <c r="H380" i="6" s="1"/>
  <c r="F380" i="6"/>
  <c r="C23" i="11" s="1"/>
  <c r="E23" i="11" s="1"/>
  <c r="F23" i="11" s="1"/>
  <c r="G23" i="11" s="1"/>
  <c r="H23" i="11" s="1"/>
  <c r="I23" i="11" s="1"/>
  <c r="J23" i="11" s="1"/>
  <c r="K23" i="11" s="1"/>
  <c r="L23" i="11" s="1"/>
  <c r="H340" i="6"/>
  <c r="H343" i="6"/>
  <c r="H363" i="6" s="1"/>
  <c r="H70" i="6"/>
  <c r="H228" i="6"/>
  <c r="H303" i="6"/>
  <c r="F303" i="6"/>
  <c r="C19" i="11" s="1"/>
  <c r="K19" i="11" s="1"/>
  <c r="L19" i="11" s="1"/>
  <c r="M19" i="11" s="1"/>
  <c r="N19" i="11" s="1"/>
  <c r="H47" i="6"/>
  <c r="H67" i="6" s="1"/>
  <c r="H96" i="6"/>
  <c r="H185" i="6"/>
  <c r="H205" i="6" s="1"/>
  <c r="H326" i="6"/>
  <c r="F326" i="6"/>
  <c r="C20" i="11" s="1"/>
  <c r="F340" i="6"/>
  <c r="C21" i="11" s="1"/>
  <c r="L21" i="11" s="1"/>
  <c r="M21" i="11" s="1"/>
  <c r="N21" i="11" s="1"/>
  <c r="O21" i="11" s="1"/>
  <c r="H22" i="6"/>
  <c r="H44" i="6" s="1"/>
  <c r="G44" i="6" s="1"/>
  <c r="H164" i="6"/>
  <c r="G11" i="11" l="1"/>
  <c r="H11" i="11"/>
  <c r="I11" i="11"/>
  <c r="F11" i="11"/>
  <c r="J11" i="11"/>
  <c r="K11" i="11" s="1"/>
  <c r="F382" i="6"/>
  <c r="F384" i="6" s="1"/>
  <c r="F388" i="6" s="1"/>
  <c r="H92" i="6"/>
  <c r="G92" i="6" s="1"/>
  <c r="H118" i="6"/>
  <c r="G118" i="6" s="1"/>
  <c r="D24" i="4"/>
  <c r="G340" i="6"/>
  <c r="D26" i="4"/>
  <c r="C35" i="4"/>
  <c r="C34" i="4"/>
  <c r="C33" i="4"/>
  <c r="C32" i="4"/>
  <c r="C31" i="4"/>
  <c r="C30" i="4"/>
  <c r="C29" i="4"/>
  <c r="C28" i="4"/>
  <c r="C27" i="4"/>
  <c r="C26" i="4"/>
  <c r="C25" i="4"/>
  <c r="C24" i="4"/>
  <c r="C23" i="4"/>
  <c r="C22" i="4"/>
  <c r="C21" i="4"/>
  <c r="C20" i="4"/>
  <c r="D34" i="4"/>
  <c r="D33" i="4"/>
  <c r="D29" i="4"/>
  <c r="D28" i="4"/>
  <c r="G164" i="6"/>
  <c r="H26" i="4" s="1"/>
  <c r="G26" i="4" s="1"/>
  <c r="D23" i="4"/>
  <c r="D35" i="4"/>
  <c r="D30" i="4"/>
  <c r="I26" i="4" l="1"/>
  <c r="J26" i="4" s="1"/>
  <c r="M33" i="4"/>
  <c r="D22" i="4"/>
  <c r="D25" i="4"/>
  <c r="D27" i="4"/>
  <c r="D31" i="4"/>
  <c r="D32" i="4"/>
  <c r="H24" i="4" l="1"/>
  <c r="G24" i="4" s="1"/>
  <c r="G67" i="6"/>
  <c r="H22" i="4" s="1"/>
  <c r="G22" i="4" s="1"/>
  <c r="I22" i="4" l="1"/>
  <c r="J22" i="4" s="1"/>
  <c r="I24" i="4"/>
  <c r="J24" i="4" s="1"/>
  <c r="H19" i="6"/>
  <c r="G19" i="6" s="1"/>
  <c r="H20" i="4" s="1"/>
  <c r="G20" i="4" s="1"/>
  <c r="D20" i="4"/>
  <c r="D21" i="4"/>
  <c r="H27" i="4"/>
  <c r="I27" i="4" s="1"/>
  <c r="J27" i="4" s="1"/>
  <c r="G303" i="6"/>
  <c r="H31" i="4" s="1"/>
  <c r="I31" i="4" s="1"/>
  <c r="J31" i="4" s="1"/>
  <c r="G380" i="6"/>
  <c r="H25" i="4"/>
  <c r="G205" i="6"/>
  <c r="H28" i="4" s="1"/>
  <c r="I28" i="4" s="1"/>
  <c r="J28" i="4" s="1"/>
  <c r="G363" i="6"/>
  <c r="H34" i="4" s="1"/>
  <c r="I34" i="4" s="1"/>
  <c r="J34" i="4" s="1"/>
  <c r="G280" i="6"/>
  <c r="H30" i="4" s="1"/>
  <c r="I30" i="4" s="1"/>
  <c r="J30" i="4" s="1"/>
  <c r="H23" i="4"/>
  <c r="G326" i="6"/>
  <c r="H32" i="4" s="1"/>
  <c r="I32" i="4" s="1"/>
  <c r="J32" i="4" s="1"/>
  <c r="M22" i="4"/>
  <c r="M23" i="4"/>
  <c r="M24" i="4"/>
  <c r="M25" i="4"/>
  <c r="M26" i="4"/>
  <c r="M27" i="4"/>
  <c r="M28" i="4"/>
  <c r="M29" i="4"/>
  <c r="M30" i="4"/>
  <c r="M31" i="4"/>
  <c r="M32" i="4"/>
  <c r="M34" i="4"/>
  <c r="M35" i="4"/>
  <c r="D38" i="4" l="1"/>
  <c r="G23" i="4"/>
  <c r="I23" i="4"/>
  <c r="J23" i="4" s="1"/>
  <c r="G25" i="4"/>
  <c r="I25" i="4"/>
  <c r="J25" i="4" s="1"/>
  <c r="M21" i="4"/>
  <c r="M20" i="4"/>
  <c r="H35" i="4"/>
  <c r="I35" i="4" s="1"/>
  <c r="J35" i="4" s="1"/>
  <c r="H21" i="4"/>
  <c r="G21" i="4" s="1"/>
  <c r="H33" i="4"/>
  <c r="I33" i="4" s="1"/>
  <c r="J33" i="4" s="1"/>
  <c r="I21" i="4" l="1"/>
  <c r="J21" i="4" s="1"/>
  <c r="I20" i="4"/>
  <c r="J20" i="4" s="1"/>
  <c r="G35" i="4"/>
  <c r="G27" i="4" l="1"/>
  <c r="G28" i="4"/>
  <c r="G30" i="4"/>
  <c r="G31" i="4"/>
  <c r="G32" i="4"/>
  <c r="G34" i="4"/>
  <c r="E20" i="4"/>
  <c r="E23" i="4" l="1"/>
  <c r="M38" i="4"/>
  <c r="E33" i="4"/>
  <c r="G33" i="4"/>
  <c r="E35" i="4"/>
  <c r="E31" i="4"/>
  <c r="E27" i="4"/>
  <c r="E34" i="4"/>
  <c r="E30" i="4"/>
  <c r="E26" i="4"/>
  <c r="E22" i="4"/>
  <c r="E29" i="4"/>
  <c r="E25" i="4"/>
  <c r="E21" i="4"/>
  <c r="E32" i="4"/>
  <c r="E28" i="4"/>
  <c r="E24" i="4"/>
  <c r="E38" i="4" l="1"/>
  <c r="F38" i="4"/>
  <c r="G228" i="6"/>
  <c r="H29" i="4" s="1"/>
  <c r="H38" i="4" l="1"/>
  <c r="I38" i="4" s="1"/>
  <c r="I29" i="4"/>
  <c r="J29" i="4" s="1"/>
  <c r="G29" i="4"/>
  <c r="G38" i="4" l="1"/>
  <c r="J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jorge.r.flores@hsbc.com.mx</author>
  </authors>
  <commentList>
    <comment ref="B6" authorId="0" shapeId="0" xr:uid="{00000000-0006-0000-0100-000001000000}">
      <text>
        <r>
          <rPr>
            <b/>
            <sz val="9"/>
            <color rgb="FF000000"/>
            <rFont val="Tahoma"/>
            <family val="2"/>
          </rPr>
          <t xml:space="preserve">Los conceptos y las partidas son editables de acuerdo a las caracteristicas de cada proyecto.
</t>
        </r>
        <r>
          <rPr>
            <b/>
            <sz val="9"/>
            <color rgb="FF000000"/>
            <rFont val="Tahoma"/>
            <family val="2"/>
          </rPr>
          <t xml:space="preserve">VALIDAR que en la pestaña del </t>
        </r>
        <r>
          <rPr>
            <b/>
            <u/>
            <sz val="9"/>
            <color rgb="FF000000"/>
            <rFont val="Tahoma"/>
            <family val="2"/>
          </rPr>
          <t>Resumen del presupuesto y Calendario de obra</t>
        </r>
        <r>
          <rPr>
            <b/>
            <sz val="9"/>
            <color rgb="FF000000"/>
            <rFont val="Tahoma"/>
            <family val="2"/>
          </rPr>
          <t xml:space="preserve"> se reflejen las mismas partidas.</t>
        </r>
      </text>
    </comment>
    <comment ref="C6" authorId="0" shapeId="0" xr:uid="{00000000-0006-0000-0100-000002000000}">
      <text>
        <r>
          <rPr>
            <b/>
            <sz val="9"/>
            <color rgb="FF000000"/>
            <rFont val="Tahoma"/>
            <family val="2"/>
          </rPr>
          <t>Siempre debe exisitr la Unidad de medida capturada, de acuerdo al Concepto. NO DEBE DEJARSE EL CAMPO VACIO (se anexan ejemplos en la tabla).</t>
        </r>
      </text>
    </comment>
    <comment ref="E6" authorId="0" shapeId="0" xr:uid="{00000000-0006-0000-0100-000003000000}">
      <text>
        <r>
          <rPr>
            <b/>
            <sz val="9"/>
            <color rgb="FF000000"/>
            <rFont val="Tahoma"/>
            <family val="2"/>
          </rPr>
          <t>EN EL PU (Precio Unitario), ADICIONAL A LOS COSTOS INHERENTES DE CADA CONCEPTO, SIEMPRE DEBEN CONSIDERARSE LOS GASTOS INDIRECTOS QUE CONLLEVA LA CONSTRUCCION.</t>
        </r>
      </text>
    </comment>
    <comment ref="F6" authorId="0" shapeId="0" xr:uid="{00000000-0006-0000-0100-000004000000}">
      <text>
        <r>
          <rPr>
            <b/>
            <sz val="9"/>
            <color rgb="FF000000"/>
            <rFont val="Tahoma"/>
            <family val="2"/>
          </rPr>
          <t>No alterar formulas</t>
        </r>
      </text>
    </comment>
    <comment ref="H6" authorId="0" shapeId="0" xr:uid="{00000000-0006-0000-0100-000005000000}">
      <text>
        <r>
          <rPr>
            <b/>
            <sz val="9"/>
            <color rgb="FF000000"/>
            <rFont val="Tahoma"/>
            <family val="2"/>
          </rPr>
          <t>No alterar formulas</t>
        </r>
      </text>
    </comment>
    <comment ref="F382" authorId="0" shapeId="0" xr:uid="{00000000-0006-0000-0100-000007000000}">
      <text>
        <r>
          <rPr>
            <b/>
            <sz val="9"/>
            <color rgb="FF000000"/>
            <rFont val="Tahoma"/>
            <family val="2"/>
          </rPr>
          <t>Si se realizan adiciones o se eliminan conceptos o partidas, es necesario verificar y validar que la formulacion no se haya alterado</t>
        </r>
        <r>
          <rPr>
            <sz val="9"/>
            <color rgb="FF000000"/>
            <rFont val="Tahoma"/>
            <family val="2"/>
          </rPr>
          <t xml:space="preserve">
</t>
        </r>
      </text>
    </comment>
    <comment ref="F386" authorId="0" shapeId="0" xr:uid="{00000000-0006-0000-0100-000008000000}">
      <text>
        <r>
          <rPr>
            <b/>
            <sz val="9"/>
            <color rgb="FF000000"/>
            <rFont val="Tahoma"/>
            <family val="2"/>
          </rPr>
          <t>Este dato es solo informativo, no forma parte del presupuesto</t>
        </r>
      </text>
    </comment>
    <comment ref="F388" authorId="0" shapeId="0" xr:uid="{00000000-0006-0000-0100-000009000000}">
      <text>
        <r>
          <rPr>
            <b/>
            <sz val="9"/>
            <color rgb="FF000000"/>
            <rFont val="Tahoma"/>
            <family val="2"/>
          </rPr>
          <t>Validar que este monto corresponda en las pestañas subsecuentes en el total del presupuesto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jorge.r.flores@hsbc.com.mx</author>
  </authors>
  <commentList>
    <comment ref="L18" authorId="0" shapeId="0" xr:uid="{00000000-0006-0000-0200-000001000000}">
      <text>
        <r>
          <rPr>
            <b/>
            <sz val="9"/>
            <color rgb="FF000000"/>
            <rFont val="Tahoma"/>
            <family val="2"/>
          </rPr>
          <t>Estos campos son de uso esxlusivo de la Unidad de Valuacion</t>
        </r>
        <r>
          <rPr>
            <sz val="9"/>
            <color rgb="FF000000"/>
            <rFont val="Tahoma"/>
            <family val="2"/>
          </rPr>
          <t xml:space="preserve">
</t>
        </r>
      </text>
    </comment>
    <comment ref="B36" authorId="0" shapeId="0" xr:uid="{00000000-0006-0000-0200-000002000000}">
      <text>
        <r>
          <rPr>
            <b/>
            <sz val="9"/>
            <color rgb="FF000000"/>
            <rFont val="Tahoma"/>
            <family val="2"/>
          </rPr>
          <t xml:space="preserve">Dependiendo de las caract. del proyecto, se deberan ver reflejadas las mismas partidas que en la pestaña del presupuesto desglosado </t>
        </r>
        <r>
          <rPr>
            <sz val="9"/>
            <color rgb="FF000000"/>
            <rFont val="Tahoma"/>
            <family val="2"/>
          </rPr>
          <t xml:space="preserve">(validar que se conserve la formulacion).
</t>
        </r>
        <r>
          <rPr>
            <sz val="9"/>
            <color rgb="FF000000"/>
            <rFont val="Tahoma"/>
            <family val="2"/>
          </rPr>
          <t>Se podran ingresar el num de partidas que se requieran y que correspondan con las mencionadas en la pestaña del Presupuesto desglosado</t>
        </r>
      </text>
    </comment>
    <comment ref="D38" authorId="0" shapeId="0" xr:uid="{00000000-0006-0000-0200-000003000000}">
      <text>
        <r>
          <rPr>
            <b/>
            <sz val="9"/>
            <color rgb="FF000000"/>
            <rFont val="Tahoma"/>
            <family val="2"/>
          </rPr>
          <t xml:space="preserve">VALIDAR que este Total corresponda con el total del Presupuesto Desglosado. </t>
        </r>
        <r>
          <rPr>
            <sz val="9"/>
            <color rgb="FF000000"/>
            <rFont val="Tahoma"/>
            <family val="2"/>
          </rPr>
          <t xml:space="preserve">(No debe exisitir variacion, debe ser el mismo monto) Verificar la formulacion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jorge.r.flores@hsbc.com.mx</author>
  </authors>
  <commentList>
    <comment ref="C25" authorId="0" shapeId="0" xr:uid="{00000000-0006-0000-0300-000001000000}">
      <text>
        <r>
          <rPr>
            <b/>
            <sz val="9"/>
            <color rgb="FF000000"/>
            <rFont val="Tahoma"/>
            <family val="2"/>
          </rPr>
          <t>El total del presupuesto debe corresponder con el mismo monto que se refleja en las pestaas del Presupuesto desglosado y del Resumen del presupuesto</t>
        </r>
        <r>
          <rPr>
            <sz val="9"/>
            <color rgb="FF000000"/>
            <rFont val="Tahoma"/>
            <family val="2"/>
          </rPr>
          <t xml:space="preserve">
</t>
        </r>
      </text>
    </comment>
  </commentList>
</comments>
</file>

<file path=xl/sharedStrings.xml><?xml version="1.0" encoding="utf-8"?>
<sst xmlns="http://schemas.openxmlformats.org/spreadsheetml/2006/main" count="592" uniqueCount="306">
  <si>
    <t>Nombre del Solicitante:</t>
  </si>
  <si>
    <t>Calle y Numero:</t>
  </si>
  <si>
    <t>Colonia:</t>
  </si>
  <si>
    <t>Estado:</t>
  </si>
  <si>
    <t>Producto:</t>
  </si>
  <si>
    <t>Planta Baja:</t>
  </si>
  <si>
    <t>Planta Alta:</t>
  </si>
  <si>
    <t>Otro:</t>
  </si>
  <si>
    <t>X</t>
  </si>
  <si>
    <t>Muros:</t>
  </si>
  <si>
    <t>Losas:</t>
  </si>
  <si>
    <t>Instalaciones:</t>
  </si>
  <si>
    <t>Acabados Muros:</t>
  </si>
  <si>
    <t>Pisos:</t>
  </si>
  <si>
    <t>Plafones:</t>
  </si>
  <si>
    <t>Cancelería:</t>
  </si>
  <si>
    <t>Inst. Especiales:</t>
  </si>
  <si>
    <t>Muebles Fijos</t>
  </si>
  <si>
    <t>Drenaje:</t>
  </si>
  <si>
    <t>Del./Mpio.:</t>
  </si>
  <si>
    <t xml:space="preserve"> </t>
  </si>
  <si>
    <t>EJECUTADO</t>
  </si>
  <si>
    <t>No.</t>
  </si>
  <si>
    <t>Sup Const. Real:</t>
  </si>
  <si>
    <t>Sup. Const. Aut.:</t>
  </si>
  <si>
    <r>
      <t>m</t>
    </r>
    <r>
      <rPr>
        <sz val="9"/>
        <color theme="1"/>
        <rFont val="Calibri"/>
        <family val="2"/>
      </rPr>
      <t>²</t>
    </r>
  </si>
  <si>
    <t>Sup. Terreno:</t>
  </si>
  <si>
    <t>Vigencia Lic.:</t>
  </si>
  <si>
    <t>CONSTRUCCIÓN</t>
  </si>
  <si>
    <t>DICTAMEN TÉCNICO</t>
  </si>
  <si>
    <t>AVANCE</t>
  </si>
  <si>
    <t>Total presupuesto de obra</t>
  </si>
  <si>
    <t>UNIDAD</t>
  </si>
  <si>
    <t>CANTIDAD</t>
  </si>
  <si>
    <t>P.U.</t>
  </si>
  <si>
    <t>IMPORTE</t>
  </si>
  <si>
    <t>TOTAL PARTIDA 0.00</t>
  </si>
  <si>
    <t>TOTAL PARTIDA 1.00</t>
  </si>
  <si>
    <t>TOTAL PARTIDA 2.00</t>
  </si>
  <si>
    <t>TOTAL PARTIDA 3.00</t>
  </si>
  <si>
    <t>TOTAL PARTIDA 5.00</t>
  </si>
  <si>
    <t>TOTAL PARTIDA 6.00</t>
  </si>
  <si>
    <t>TOTAL PARTIDA 7.00</t>
  </si>
  <si>
    <t xml:space="preserve">TOTAL PARTIDA 8.00 </t>
  </si>
  <si>
    <t>TOTAL PARTIDA 9.00</t>
  </si>
  <si>
    <t>TOTAL PARTIDA 10.00</t>
  </si>
  <si>
    <t>TOTAL PARTIDA 11.00</t>
  </si>
  <si>
    <t>TOTAL PARTIDA 12.00</t>
  </si>
  <si>
    <t>TOTAL PARTIDA 13.00</t>
  </si>
  <si>
    <t>TOTAL PARTIDA 14.00</t>
  </si>
  <si>
    <t>TOTAL PARTIDA 15.00</t>
  </si>
  <si>
    <t>SUB TOTAL PRESUPUESTO:</t>
  </si>
  <si>
    <t>PRODUCTO:</t>
  </si>
  <si>
    <t>REPORTE:</t>
  </si>
  <si>
    <t>Si</t>
  </si>
  <si>
    <t>No</t>
  </si>
  <si>
    <t>Agua:</t>
  </si>
  <si>
    <t>Pavimento:</t>
  </si>
  <si>
    <t>Alumbrado:</t>
  </si>
  <si>
    <t>Banquetas:</t>
  </si>
  <si>
    <t>Electricidad:</t>
  </si>
  <si>
    <t>SUPERVISIÓN DE OBRA</t>
  </si>
  <si>
    <t>TERMINACIÓN DE OBRA</t>
  </si>
  <si>
    <t xml:space="preserve">   Fosa Séptica</t>
  </si>
  <si>
    <t xml:space="preserve">   Derecho de Vía</t>
  </si>
  <si>
    <t>Tipo de Inmueble:</t>
  </si>
  <si>
    <t>DEPARTAMENTO EN CONDOMINIO</t>
  </si>
  <si>
    <t># REPORTE/
RECAMARAS/
ESTACIONAMIENTOS:</t>
  </si>
  <si>
    <t>U RENTABLES/
NIVELES:</t>
  </si>
  <si>
    <t xml:space="preserve">   Pozo</t>
  </si>
  <si>
    <t xml:space="preserve">   Vigilancia</t>
  </si>
  <si>
    <t xml:space="preserve">   Internet</t>
  </si>
  <si>
    <t xml:space="preserve">   Servidumbre de Paso</t>
  </si>
  <si>
    <t>1er Nivel:</t>
  </si>
  <si>
    <t>2do Nivel:</t>
  </si>
  <si>
    <t>3er Nivel:</t>
  </si>
  <si>
    <t>4to Nivel:</t>
  </si>
  <si>
    <t xml:space="preserve">CASA HABITACIÓN  </t>
  </si>
  <si>
    <t>CASA HABITACIÓN EN CONDOMINIO</t>
  </si>
  <si>
    <t>Descripción:</t>
  </si>
  <si>
    <t>Sótano:</t>
  </si>
  <si>
    <t>Documentación</t>
  </si>
  <si>
    <t>VALOR DEL TERRENO</t>
  </si>
  <si>
    <t>(INFORMATIVO)</t>
  </si>
  <si>
    <t>Proyecto funcional:</t>
  </si>
  <si>
    <t>Modificaciones:</t>
  </si>
  <si>
    <t>Materiales:</t>
  </si>
  <si>
    <t>ESTACIONAMIENTOS</t>
  </si>
  <si>
    <t>Vida Útil Remanente:</t>
  </si>
  <si>
    <t>Cimentación:</t>
  </si>
  <si>
    <t>Método Constructivo:</t>
  </si>
  <si>
    <t>Ejecución:</t>
  </si>
  <si>
    <t>Carpintería:</t>
  </si>
  <si>
    <t>ESTRUCTURA</t>
  </si>
  <si>
    <t>ALBAÑILERIA</t>
  </si>
  <si>
    <t>COCINA</t>
  </si>
  <si>
    <t>AZOTEA</t>
  </si>
  <si>
    <t xml:space="preserve">BARDAS  </t>
  </si>
  <si>
    <t>CIMENTACION</t>
  </si>
  <si>
    <t>ACABADOS Y RECUBRIMIENTOS</t>
  </si>
  <si>
    <t>PINTURA Y TABLAROCA</t>
  </si>
  <si>
    <t>EXTERIORES</t>
  </si>
  <si>
    <t>MUEBLES DE BAÑO, ACCESORIOS Y EQUIPOS</t>
  </si>
  <si>
    <t>AIRE ACONDICIONADO</t>
  </si>
  <si>
    <t>CARPINTERIA</t>
  </si>
  <si>
    <t>ALUMINIO</t>
  </si>
  <si>
    <t>LIMPIEZAS</t>
  </si>
  <si>
    <t xml:space="preserve">TOTAL PRESUPUESTO </t>
  </si>
  <si>
    <t>avances programados:</t>
  </si>
  <si>
    <t>REMODELACION</t>
  </si>
  <si>
    <t>LEAP:</t>
  </si>
  <si>
    <t xml:space="preserve">Frente del terreno. </t>
  </si>
  <si>
    <t>Caract de la Fotografia</t>
  </si>
  <si>
    <t>Debe tener cierta elevacion que permina observar claramente si existe algun trabajo preliminar en el terreno o bien si cuenta con alguna pendiente ascendente o descendente</t>
  </si>
  <si>
    <t>PRELIMINARES, ESTRUCTURA, ALBAÑILERÍA, ACABADOS</t>
  </si>
  <si>
    <t>NO debe haber elementos que estorben la vision general frontal. (materiales apilados, tapiales, Vehiculos, etc.)</t>
  </si>
  <si>
    <t>TOTAL PRESUPUESTO CONSTRUCCIÓN TRADICIONAL, INTEGRAL:</t>
  </si>
  <si>
    <t>RESUMEN DEL PRESUPUESTO</t>
  </si>
  <si>
    <t>CALENDARIO DE OBRA</t>
  </si>
  <si>
    <t>MES 1</t>
  </si>
  <si>
    <t>MES 2</t>
  </si>
  <si>
    <t>MES 3</t>
  </si>
  <si>
    <t>MES 4</t>
  </si>
  <si>
    <t>MES 5</t>
  </si>
  <si>
    <t>MES 6</t>
  </si>
  <si>
    <t>MES 7</t>
  </si>
  <si>
    <t>MES 8</t>
  </si>
  <si>
    <t>MES 9</t>
  </si>
  <si>
    <t>MES 10</t>
  </si>
  <si>
    <t>MES 11</t>
  </si>
  <si>
    <t>MES 12</t>
  </si>
  <si>
    <t>TOTAL DEL PRESUPUESTO</t>
  </si>
  <si>
    <t>PARTIDA</t>
  </si>
  <si>
    <t>IMPORTE POR CONCEPTO</t>
  </si>
  <si>
    <t>% TOTAL</t>
  </si>
  <si>
    <t>AVANCE ANTERIOR</t>
  </si>
  <si>
    <t>AVANCE ACTUAL ESTIMADO</t>
  </si>
  <si>
    <t>AVANCE ACUMULADO</t>
  </si>
  <si>
    <t>PRESUPUESTO EJECUTADO</t>
  </si>
  <si>
    <t>PRESUPUESTO POR EJERCER</t>
  </si>
  <si>
    <t>PRESUPUESTO PARAMETRICO</t>
  </si>
  <si>
    <t>COMPARATIVO INDICADORES</t>
  </si>
  <si>
    <t>FOTOGRAFIA ACTUAL DEL TERRENO</t>
  </si>
  <si>
    <t>PRESUPUESTO DE OBRA DESGLOSADO</t>
  </si>
  <si>
    <t>M2</t>
  </si>
  <si>
    <t>M3</t>
  </si>
  <si>
    <t>PZA</t>
  </si>
  <si>
    <t>LOTE</t>
  </si>
  <si>
    <t>CONSTRUCCION</t>
  </si>
  <si>
    <t>TERR + CONSTRUC</t>
  </si>
  <si>
    <t>REMOD C/ AFECT ESTRUCT</t>
  </si>
  <si>
    <t>TIP.  Si el presupuesto fue realizado a travez de algun programa de Costos (OPUS, NEO DATA, etc), facilmente es posble exportar la infroamcion a excel, copiar y pegar en este formato la misma informacion.</t>
  </si>
  <si>
    <t>EL FORMATO DE PRESUPUESTO NECESARIAMENTE DEBE SER LLENADO POR EL PROFESIONAL EN LA MATERIA, NO DEBE SER LLENADO POR EL CLIENTE O BROKER, YA QUE DEBE CONTENER LAS ESPECIFICACIONES NECESARIAS PARA UN CORRECTO ENTENDIMIENTO Y UNA CORRECTA INTERPRETACION AL MOMENTO DE LA SUPERVISION Y DETERMINACION DE AVANCES.</t>
  </si>
  <si>
    <t>RECOMENDACIÓN:  Antes de solicitar una nueva visita de inspeccion, solicita al Arq responsable de la obra, que realice el ejercio en este formato de los avances que se tienen ejecutados, para grantizar que en la visita efectivamente se tenga el avance de obra requerido para otorgar la siguiente ministarcion.  Esto evita gastos adicionales al cliente por visitas adicionales y garantiza que la ministración si se otorgara.</t>
  </si>
  <si>
    <t>Estudio y elaboración de ingenierias, incluye: calculo estructural, arquitectonicos.</t>
  </si>
  <si>
    <t>pza</t>
  </si>
  <si>
    <t>Pago de Servicios de licencia de construccion al municipio de Guadalajara, Jalisco.</t>
  </si>
  <si>
    <t>m2</t>
  </si>
  <si>
    <t>Pago de servicios de perito de obra, D.R.O.</t>
  </si>
  <si>
    <t>Conexiones a obras de cabecera (Redes de Agua Potable y Acantarillado)</t>
  </si>
  <si>
    <t>Acometida elèctrica C.F.E. Domiciliaria.</t>
  </si>
  <si>
    <t>Demolición de muros laterales y frontal existentes, retiro de potón de fachada, rejas de herrería, incluye retiro de materiales producto de demolición.</t>
  </si>
  <si>
    <t>Lote</t>
  </si>
  <si>
    <t>Desmonte de piso de concreto existente con equipo mecánico.</t>
  </si>
  <si>
    <t>Despalme de 20 cm de espesor a mano en material B desperdiciando el material para desplante de terraplenes acarreo libre a 20 m</t>
  </si>
  <si>
    <t>m3</t>
  </si>
  <si>
    <t>Acarreo de tierra en carretilla a 20.00 mts. de distancia horizontal, 1a estación.</t>
  </si>
  <si>
    <t>Forjado de suelo 1:10 cemento con material de relleno mejorado y cemento gris tipo 1, compactado en hùmedo por medios mecanicos al 95% prueba" PROCTOR", incluye, docificacion, material, mano de obra y herramienta.</t>
  </si>
  <si>
    <t>Dala o cadena de desplante de concreto sección 0.15 x 0.20 m. con fabricación  de concreto f'c= 150 kg/cm2, agregado de 20 mm, incluye : cemento, arena, grava y agua, en revenimiento 8 a 10 cm, con revolvedora, 1saco trompo, mano de obra de fabricación,  bajas resistencias., cimbra acabado comun a 4 usos, reforzada con Armex15x20-4 incluye:  todo el material necesario, cimbra y descimbra, cortes, traslapes, desperdicios, habilitado y armado de acero, limpieza, mano de obra, equipo y herramienta de mano.</t>
  </si>
  <si>
    <t xml:space="preserve">m </t>
  </si>
  <si>
    <t>Zapata aislada cuadrada, sin dado  en terreno Tipo I A de Concreto 200 Kg/cm2 agregado de 20 mm, cemento normal revenimiento 8 a 10 cm., sección de 1.40 X 1.40 mts,  peralte de 0.20 mts,,  armado sencillo con acero de refuerzo numero 4 (1/2'') @ 0.18 mts en ambos sentidos,  ,   Inlcuye: cimbra comun, mano de obra, herramienta menor.</t>
  </si>
  <si>
    <t>Muerto de concreto en cimentaciòn de 0.50/0.60 m x 0.40m de concreto simple, a base de concreto  f`c=250kg/cm², hecho en obra, acabado comùn para recibir dala de desplante</t>
  </si>
  <si>
    <t>Impermeabilización en cimentación a base de Fester Microlastic a dos capas de espesor total 3.00mm sobre losa de concreto. Incluye suministro y aplicación.</t>
  </si>
  <si>
    <t>Muro de Tezon para nivelación, de Block sòlido ó tabicòn estructural natural de 11 x 14 x 28, asentado con Mezcla mortero- arena 1:4 ,acabado común, elevación  manual a una altura de 10.00mts , acarreo horizontal en carretilla a una distancia de 8.00mts incluye Material, mano de obra, herramienta.</t>
  </si>
  <si>
    <t>Muro de Block sòlido ó tabicòn estructural natural de 11 x 14 x 28, asentado con Mezcla mortero- arena 1:4 ,acabado común, elevación  manual a una altura de 10.00mts , acarreo horizontal en carretilla a una distancia de 8.00mts incluye Material, mano de obra, herramienta.</t>
  </si>
  <si>
    <t>Castillo de sección 0.15 x 0.15 mts. concreto hecho en obra f'c= 150 kg/cm2, agregado de 20 mm, incluye : cemento, arena, grava y agua, en revenimiento 8 a 10 cm, con revolvedora, 1saco trompo, mano de obra de fabricación,  bajas resistencias., cimbra a 3 caras acabado comun a 4 usos, armada con 4 varillas del número 3 (3/8"), y estribos del numero 3 (3/8)@0.15 mts  incluye: todo el material necesario, cimbra y descimbra, cortes, traslapes, desperdicios, habilitado y armado de acero, limpieza, mano de obra, equipo y herramienta de mano.</t>
  </si>
  <si>
    <t xml:space="preserve">m  </t>
  </si>
  <si>
    <t>Castillo de sección 0.28x0.28 mts. concreto hecho en obra f'c= 200 kg/cm2, agregado de 20 mm, incluye cemento, arena, grava y agua, en revenimiento 8 a 10 cm, con revolvedora, 1 saco trompo, y mano de obra para su fabricación,  altas resistencias., cimbra a 3 caras acabado comun a 4 usos, armada con 8 varillas del número 4 (1/2"), y estribos 1 del numero 3 (3/8'')@0.15 mts, estribo 2 del numero 3 (3/8'')@0.15 mts, secciones en plano.incluye: todo el material necesario, cimbra y descimbra, cortes, traslapes, desperdicios, habilitado y armado de acero, limpieza, mano de obra, equipo y herramienta de mano.</t>
  </si>
  <si>
    <t>Acero de refuerzo del núm. 3, (3/8") fyp = 4200 kg/ml, en cimentación , incluye: habilitado y armado,materiales, mano de obra, equipo y herramienta.</t>
  </si>
  <si>
    <t>kg</t>
  </si>
  <si>
    <t>Acero de refuerzo del núm. 4, (1/2") fyp = 4200 kg/ml, en estructura , incluye: habilitado y armado,materiales, mano de obra, equipo y herramienta.</t>
  </si>
  <si>
    <t>Acero de refuerzo del núm. 5, (5/8") fyp = 4200 kg/ml, en estructura , incluye: habilitado y armado,materiales, mano de obra, equipo y herramienta.</t>
  </si>
  <si>
    <t xml:space="preserve">kg </t>
  </si>
  <si>
    <t>Losa nervada de 0.35 mts.  armada con block de azotea sección 20x20x40 cms, capa de compresión  e = 0.05 mts de Concreto  de 250 kg/cm2 clase l l  rapido agregado de 20 mm revenimiento hasta 14 +-3.5 cm   bombeable calidad B de un espesor de 0.1 reforzada con Malla Elec 6x6 10/10 rollo de 100 mts, refuerzo de cerramiento T-0 de Armex 15x25-4,  incluye:  renta de cimbra tipo aparente a 5 usos en fronteras y todo el fondo de la losa descimbrado, mano de obra, herramienta, equipo de seguridad y todo lo necesario para su correcta ejecución</t>
  </si>
  <si>
    <t>Planta Alta.</t>
  </si>
  <si>
    <t>Muro de Block sòlido ó tabicòn estructural natural de 11 x 14 x 28, asentado con Mezcla mortero- arena 1:4 ,acabado común, reforzado con varilla N° 2.50 (5/16''),@3 hileras elevación  manual a una altura de 10.00mts , acarreo horizontal en carretilla a una distancia de 8.00mts incluye Material, mano de obra, herramienta.</t>
  </si>
  <si>
    <t>Castillo prefabricado sección  de 0.15 x 0.20 -4 a base de concreto hecho en obra f'c= 150 kg/cm2, agregado de 20 mm, incluye: cemento, arena, grava y agua, en revenimiento 8 a 10 cm, con revolvedora, 1 saco trompo, mano de obra de fabricación, bajas resistencias, acabado en cimbra común, 2 caras, armado con armex 15 x 20 cm incluye: suministro de todos los materiales necesarios para su correcta ejecución, acarreos y elevaciones hasta el sitio de su utilización, cortes, traslapes, desperdicios, habilitado y armado de acero, cimbra y descimbra, colado, vibrado, curado, descimbrado, limpieza, mano de obra, equipo de seguridad y herramienta de mano.</t>
  </si>
  <si>
    <t>m</t>
  </si>
  <si>
    <t>Castillo de sección 0.15 x 0.20 mts. concreto hecho en obra f'c= 150 kg/cm2, agregado de 20 mm, incluye : cemento, arena, grava y agua, en revenimiento 8 a 10 cm, con revolvedora, 1saco trompo, mano de obra de fabricación,  bajas resistencias., cimbra a 2 caras acabado comun a 4 usos, armada con 4 varillas del número 3 (3/8"), y estribos numero 3 (3/8)@0.15 mts incluye: todo el material necesario, cimbra y descimbra, cortes, traslapes, desperdicios, habilitado y armado de acero, limpieza, mano de obra, equipo y herramienta de mano.</t>
  </si>
  <si>
    <t>Castillo de sección 0.15 x 0.20 mts. concreto hecho en obra f'c= 150 kg/cm2, agregado de 20 mm, incluye : cemento, arena, grava y agua, en revenimiento 8 a 10 cm, con revolvedora, 1saco trompo, mano de obra de fabricación,  bajas resistencias., cimbra a 2 caras acabado comun a 4 usos, armada con 4 varillas del número 4 (1/2"),   y estribos N° 3 (3/8'')  a cada 0.15 mts. del número 2 incluye: todo el material necesario, cimbra y descimbra, cortes, traslapes, desperdicios, habilitado y armado de acero, limpieza, mano de obra, equipo y herramienta de mano.</t>
  </si>
  <si>
    <t>Castillo de sección 0.15 x 0.40 mts. concreto hecho en obra f'c= 200 kg/cm2, agregado de 20 mm, incluye cemento, arena, grava y agua, en revenimiento 8 a 10 cm, con revolvedora, 1 saco trompo, y mano de obra para su fabricación,  altas resistencias., cimbra a 3 caras acabado comun a 4 usos, armada con 8 varillas del número 4 (1/2"), y estribos 1 del numero 3 (3/8'')@0.15 mts, estribo 2 del numero 3 (3/8'')@0.15 mts, secciones en plano.incluye: todo el material necesario, cimbra y descimbra, cortes, traslapes, desperdicios, habilitado y armado de acero, limpieza, mano de obra, equipo y herramienta de mano.</t>
  </si>
  <si>
    <t>Losa nervada de 0.25 mts.  armada con block de azotea sección 20x20x40 cms, capa de compresión  e = 0.05 mts de Concreto  de 250 kg/cm2 clase l l  rapido agregado de 20 mm revenimiento hasta 14 +-3.5 cm   bombeable calidad B de un espesor de 0.1 reforzada con Malla Elec 6x6 10/10 rollo de 100 mts, refuerzo de cerramiento T-0 de Armex 15x25-4,  incluye:  renta de cimbra tipo aparente a 5 usos en fronteras y todo el fondo de la losa descimbrado, mano de obra, herramienta, equipo de seguridad y todo lo necesario para su correcta ejecución</t>
  </si>
  <si>
    <t>Sobrefirme para nivelacion de losa de entrepiso de 10cm de espesor, reforzado con malla electrosoldada 6x6 10/10, concreto f'c=100kg/cm² hecho en obra, acaabdo floteado para recibir piso porcelànico</t>
  </si>
  <si>
    <t>Aplanado acabado repellado sobre muro en area de instalaciones hidrosanitarias, electricas y especiales, desarrollado a  a base de mezcla cemento-arena con proporción de 1:5 en espesor promedio de 2.2 cm, reforzado con metal desplegado  hasta 3.00 mts de altura incluye desperdicio</t>
  </si>
  <si>
    <t>Aplanado acabado repellado sobre Plafon a base de mezcla cemento-arena con proporción de 1:3 en espesor promedio de 2.2 cm hasta 3.00 mts de altura incluye desperdicio</t>
  </si>
  <si>
    <t>Aplanado acabado fino sobre plafon a base de mezcla cemento-arena con proporción de 1:3 en espesor promedio de 2.2 cm hasta 3.00 mts de altura incluye desperdicio</t>
  </si>
  <si>
    <t>Aplanado acabado repellado sobre muro a base de mezcla cemento-arena con proporción de 1:3 en espesor promedio de 2.2 cm hasta 3.00 mts de altura incluye desperdicio</t>
  </si>
  <si>
    <t>Aplanado acabado fino sobre muro a base de mezcla cemento-arena con proporción de 1:3 en espesor promedio de 2.2 cm hasta 3.00 mts de altura incluye desperdicio</t>
  </si>
  <si>
    <t>Aplanado acabado fino en plafon a base de yeso  en espesor promedio de 2.5 cm hasta 3.00 mts de altura incluye desperdicio</t>
  </si>
  <si>
    <t>Aplanado acabado fino en muro a base de yeso  en espesor promedio de 2.0 cm hasta 3.00 mts de altura incluye desperdicio</t>
  </si>
  <si>
    <t xml:space="preserve">Instalacion de gas para alimentacion de estufa oh parrilla y horno, incluye: tuberia galvanizada, conexiones, reguladores, consumibles, material, mano de obra especializada y herraineta. </t>
  </si>
  <si>
    <t>sal</t>
  </si>
  <si>
    <t>Calentador cinsa modelo OR-10 LP, optimus automa OR-10 LP 76 lts, incluye: material, mano de obra y herramienta</t>
  </si>
  <si>
    <t>Tanque estacionario horizontal marca TATSA de  180 lts de capacidad, el precio incluye;  válvula de servicio, válvula de seguridad, medidor magnético de liquid os, elevación hasta dos niveles mano de obra de instalación.</t>
  </si>
  <si>
    <t>Tinaco marca rotoplas MA1A de 750 lts incluye: flotador, valvula, tapa y filtro de paso, elevacion mano de obra de colocacion</t>
  </si>
  <si>
    <t xml:space="preserve">Instalacion de linea del taque de gas, incluye: tuberia galvanizada, conexiones, reguladores, consumibles, material, mano de obra especializada y herraineta. </t>
  </si>
  <si>
    <t xml:space="preserve">Instalacion de gas para alimentacion para equipos de agua caliente, incluye: tuberia galvanizada, conexiones, reguladores, consumibles, material, mano de obra especializada y herraineta. </t>
  </si>
  <si>
    <t>Construccion de pretiles  de Block sòlido ó tabicòn estructural natural de 11 x 14 x 28, asentado con Mezcla mortero- arena 1:4 ,acabado común, elevación  manual a una altura de 10.00mts , acarreo horizontal en carretilla a una distancia de 8.00mts incluye Material, mano de obra, herramienta.</t>
  </si>
  <si>
    <t>Castillo prefabricado sección  de 0.15 x 0.15 -4 a base de concreto hecho en obra f'c= 150 kg/cm2, agregado de 20 mm, incluye: cemento, arena, grava y agua, en revenimiento 8 a 10 cm con revolvedora, 1 saco trompo, mano de obra de fabricación, bajas resistencias, acabado en cimbra común, 2 caras, armado con armex 15 x 15 cm incluye: suministro de todos los materiales necesarios para su correcta ejecución, acarreos y elevaciones hasta el sitio de su utilización, cortes, traslapes, desperdicios, habilitado y armado de acero, cimbra y descimbra, colado, vibrado, curado, descimbrado, limpieza, mano de obra, equipo de seguridad y herramienta de mano.</t>
  </si>
  <si>
    <t>Entortado en azotea para dar pendiente del 2%, a base de mezcla cemento-cal-aren en proporción de 1:2:9 con espesor de 4 cm, sellado con lechada de cemento.</t>
  </si>
  <si>
    <t>Chaflan de 10 x 10 con baldosin de 10 x 20 asentado con mezcla cemento arena de proporción 1:5</t>
  </si>
  <si>
    <t>Enladrillado en azotea,  ladrillo común de 17x17 colocado tipo petatillo, asentado a base de mezcla cemento arena con proporción de 1:5, incluye lechada de cemento gris-agua y acabado escobillado.</t>
  </si>
  <si>
    <t>Cocina Integral Modelo Elegido por el cliente, desarrollada por mueble para tarja, mueble alacena, mueble para horno y neverda, equipada con parrilla, campana y horno, incluye: tarja de acero inoxidable, monomando, conexiones hidrosanitarias, consumibles, herramienta y mano de obra.</t>
  </si>
  <si>
    <t>Puerta de madera  en dimensiones de 1.80 x 2.40 m de altura,  integrada por dos hojas de 0.90 x 2.40 m, a base de bastidor de madera de pino de primera, con marco y peinazos de 1"x 1", refuerzos en esquinas y chapa, recubierta por ambas caras con  triplay de pino de primera de 6 mm de espesor, acabadas con barniz natural.  con marco de madera de pino de 3/4",  Incluye: materiales, mano de obra, equipo y herramienta, desperdicios, montaje, acarreos horizontales, limpieza del área.</t>
  </si>
  <si>
    <t>Puerta prefabricada para Interior  modelo 190  enchapada con moldura solida perimetral alrededor del tablero en cedrillo de 0.90 X 2.10 línea obras incluye: Cerradura de perilla cilíndrica diseño plymouth modelo A52PD, para recámara acabad</t>
  </si>
  <si>
    <t>Mueble de baño de 1.50 x 0.80 para colocar bajo plancha de cemento, incluye  dos cajoneras laterales, y dos puertas en el centro fabricado a base de bastidor de pino y triplay de 3mm. Terminado en barniz natural.</t>
  </si>
  <si>
    <t>Mueble de baño de 1.55x0.55 para colocar bajo plancha de cemento, incluye  dos cajoneras laterales, y dos puertas en el centro fabricado a base de bastidor de pino y triplay de 3mm. Terminado en barniz natural.</t>
  </si>
  <si>
    <t>Mueble de baño de 1.45x0.55 para colocar bajo placa de Granito oh marmol, incluye  dos cajoneras laterales, y dos puertas en el centro fabricado a base de bastidor de pino y triplay de 3mm. Terminado en barniz natural.</t>
  </si>
  <si>
    <t>Vestidor para recamara  incluye closet  de 0.90 mts y uno de 2.60 modelo segun diseño, a base de bastidor de madera de pino  y triplay de 3 mm. de caobilla , acabado con barniz, natural , no incluye costados,  materiales, acarreos, cortes, desperdicios, mano de obra, equipo y herramienta.</t>
  </si>
  <si>
    <t>Vestidor para recamara  incluye closet  de 1.90 mts y uno de 2.15modelo segun diseño, a base de bastidor de madera de pino  y triplay de 3 mm. de caobilla , acabado con barniz, natural , no incluye costados,  materiales, acarreos, cortes, desperdicios, mano de obra, equipo y herramienta.</t>
  </si>
  <si>
    <t xml:space="preserve">Piso ceramico diseño marca elegido por cliente, asentado con Adhesivo mca. gris, incluye: materiales, acarreos, cortes, desperdicios, mano de obra, equipo y herramienta
</t>
  </si>
  <si>
    <t xml:space="preserve">Zoclo h = 0.07 mts  desarrollado con piso ceramico diseño marca elegido por cliente, asentado con Adhesivo mca. gris, incluye: materiales, acarreos, cortes, desperdicios, mano de obra, equipo y herramienta
</t>
  </si>
  <si>
    <t xml:space="preserve">Lambrin ceramico diseño marca elegido por cliente, asentado con Adhesivo mca. gris, incluye: materiales, acarreos, cortes, desperdicios, mano de obra, equipo y herramienta
</t>
  </si>
  <si>
    <t>Suministro y colocacòn de cantera " Gris", asentada y junteada con adhesivo "pegavitro", saco de 20kg., incluye sellado transparente con  "IMPERSHIELD".</t>
  </si>
  <si>
    <t>Recubrimiento de marmol (caracteristicas segun diseño) en placa, sobre muebles de baño, incliye: material. mano de obra y consumibles.</t>
  </si>
  <si>
    <t xml:space="preserve">Suministro e instalación de placas de granito modelo a escojer, incluye: dimensionamiento, cortes para areas de muebles, material, mano de obra y herramienta
</t>
  </si>
  <si>
    <t>Lavabo mca modelo a elejir por el cliente, incluye: suministro, instalación, pruebas de  conexiones, mano de obra, herramienta y equipo necesarios para el trabajo.</t>
  </si>
  <si>
    <t>pz</t>
  </si>
  <si>
    <t>W.C. mca modelo a elejir por el cliente, incluye: suministro, instalación, pruebas de  conexiones, mano de obra, herramienta y equipo necesarios para el trabajo.</t>
  </si>
  <si>
    <t>Regadera maneral cromo, con regadera cromo de la marca modelo a elegir  incluye: suministro e instalación,  pruebas de funcionamiento,acarreo hasta el sitio de los trabajos, mano de obra, equipo y herramienta.</t>
  </si>
  <si>
    <t>Llave de paso de 13 mm.</t>
  </si>
  <si>
    <t xml:space="preserve">Accesorios para baño económicos a base de   Portapapel nuva acabado cromo 9104 ,Porta vaso cristal nuva acabado cromo 9107 ,Jabonera sencilla de cristal nuva acabado cromo 9108 ,Toallero sencillo nuva acabado cromo 9109 ,Repisa cristal nuva acabado cromo 9126 , incluye: acarreo hasta el sitio de los trabajos, mano de obra, equipo y herramienta. </t>
  </si>
  <si>
    <t>Pintura Pro 1000 de Comex superficie nueva  en Aplanado repellado en Muros Exteriores incluye: preparación de la superficie,Sellador 5x1 Reforzado, aplicación a dos manos, hasta 5 mts.</t>
  </si>
  <si>
    <t>Pintura Pro 1000 de Comex superficie nueva acabado en yesos  Muros y Plafones Interiores incluye: preparación de la superficie,Sellador 5x1 Reforzado, aplicación a dos manos, hasta 5 mts.</t>
  </si>
  <si>
    <t>Pintura de esmalte Acqua 100 de Comex sobre superficies de muros aplanados a 2 manos, incluye: preparación de la superficie, materiales, mano de obra, herramienta y equipo.</t>
  </si>
  <si>
    <t>Impermabilización de azotea  aplicando tres capas de impermeabilizante con cemento blanco:marmolina:sellador.</t>
  </si>
  <si>
    <t>Construcción de losa de concreto simple de 10 cm de espesor, acabado lavado con concreto hecho en obra de f`c= 200 kg/cm2, refozado con malla electrosoldada 6x6 10/10, terminado gravilla oh sello, incluye: dosificación, cimbra y des cimbra, materiales, herramienta y mano de obra especializada.</t>
  </si>
  <si>
    <t>Excavación a mano en cepas en terreno clase III, con material 0-0-100, (0% tierra, 0% tepetate, 100% roca) de 0.00 mts a 1.50 mts de profundidad, con herramienta manual, sin considerar acarreos.</t>
  </si>
  <si>
    <t>Afine de taludes y fondo de cepa a mano en terreno clase II con material (0% tierra, 100% tepetate, 0% roca)  para mejorar la excavación realizada por medios mecanicos</t>
  </si>
  <si>
    <t>Impermeabilización a base de Fester VAPORTITE 550 a dos capas de espesor total 3.00mm sobre losa de concreto. Incluye suministro y aplicación.</t>
  </si>
  <si>
    <t>Relleno producto de excavación en cimentación compactado con pisón de madera.</t>
  </si>
  <si>
    <t>Construcción de escalera de rampa de concreto reforzado, escalones forjados con varilla N°3 (3/8'')@10 cms, baston largo de varilla N°3 (3/8'')@10 cms, cimbra con tarima de triplay con bastidor de barrote 2''x4''x8', Incluye: cimbra y decimbra, materiales, mano de obra y herramienta.</t>
  </si>
  <si>
    <t>Linea de Aguas Negras desarrollada a base de colector principal tubo y derivaciones en  PVC Sanitario 6'', colector secundario tubo y derivaciones PVC Sanitario 4'', incluye: material, consumibles, mano de obra, herramineta y equipo.</t>
  </si>
  <si>
    <t>Bajante pluvial Aguas Pluviales desarrollado a base de tubo de PVC sanitario 4'' (0.1016 mts), reforzado con castillo armex sección 0.15 x 0.15 mts. concreto hecho en obra f'c= 150 kg/cm2, agregado de 20 mm, malla hexagonal refuerzo temperatura, incluye : cemento, arena, grava y agua, en revenimiento 8 a 10 cm, con revolvedora, 1saco trompo, mano de obra de fabricación,  bajas resistencias., cimbra a 3 caras acabado comun a 4 usos,   incluye: todo el material necesario, cimbra y descimbra, cortes, traslapes, desperdicios, habilitado y armado de acero, limpieza, mano de obra, equipo y herramienta de mano.</t>
  </si>
  <si>
    <t>Bajante pluvial Aguas negras desarrollado a base de tubo de PVC sanitario 4'' (0.1016 mts), reforzado con castillo armex sección 0.15 x 0.15 mts. concreto hecho en obra f'c= 150 kg/cm2, agregado de 20 mm, malla hexagonal refuerzo temperatura, incluye : cemento, arena, grava y agua, en revenimiento 8 a 10 cm, con revolvedora, 1saco trompo, mano de obra de fabricación,  bajas resistencias., cimbra a 3 caras acabado comun a 4 usos,   incluye: todo el material necesario, cimbra y descimbra, cortes, traslapes, desperdicios, habilitado y armado de acero, limpieza, mano de obra, equipo y herramienta de mano.</t>
  </si>
  <si>
    <t>Excavación a cielo abierto, por medios manuales de 0 a -2.00 m, en material tipo II,  zona B, incluye: mano de obra, equipo y herramienta</t>
  </si>
  <si>
    <t>Losa de cimentación  en terreno Tipo I A de Concreto 250 Kg/cm2 agregado de 20 mm, cemento normal revenimiento 8 a 10 cm., rectangular de 1.00 X 5.00 mts, con  peralte de 0.15 mts, Plantilla simple de Concreto 100 Kg/cm2 agregado de 20 mm, cemento normal revenimiento 8 a 10 cm. de 0.05 mts de espesor,   reforzada con dobule parrilla de malla electrosoldada 6x6 10/10,  Inlcuye: cimbra común, mano de obra, herramienta menor.</t>
  </si>
  <si>
    <t>Relleno con material producto de excavación en cimentación compactado con pisón de madera.</t>
  </si>
  <si>
    <t>Tapa de cisterna .60x .60 con marco de angulo de 1 1/2" x 3/16" lamina antiderrapante cal. 16 y bizagras tubulares de 3/4",  jaladera de solera de 1 1/2".</t>
  </si>
  <si>
    <t>Suministro e instalación de Cisterna mca Citijal capacidad 2,500 lts, incluye: accesorios de instalación, consumibles, material, mano de obra y herramineta.</t>
  </si>
  <si>
    <t>Salida hidráulica para Lavamanos a base de tubería de CPVC Hid diametros según diseño, el precio incluye: materiales, conexiones, mano de obra y todo lo necesario para la correcta ejecución del p.u.o.t.</t>
  </si>
  <si>
    <t>Salida hidráulica para W.C. a base de tubería de CPVC Hid diametros según diseño, el precio incluye: materiales, conexiones, mano de obra y todo lo necesario para la correcta ejecución del p.u.o.t.</t>
  </si>
  <si>
    <t>Salida hidráulica para Regadera a base de tubería de CPVC Hid diametros según diseño, el precio incluye: materiales, conexiones, mano de obra y todo lo necesario para la correcta ejecución del p.u.o.t.</t>
  </si>
  <si>
    <t>Salida hidráulica para llave para jardin y cochera. a base de tubería de CPVC Hid diametros según diseño, el precio incluye: materiales, conexiones, mano de obra y todo lo necesario para la correcta ejecución del p.u.o.t.</t>
  </si>
  <si>
    <t>Salida hidráulica para lavadora. a base de tubería de CPVC Hid diametros según diseño, el precio incluye: materiales, conexiones, mano de obra y todo lo necesario para la correcta ejecución del p.u.o.t.</t>
  </si>
  <si>
    <t>Salida hidráulica para lavadero a base de tubería de CPVC Hid diametros según diseño, el precio incluye: materiales, conexiones, mano de obra y todo lo necesario para la correcta ejecución del p.u.o.t.</t>
  </si>
  <si>
    <t>Salida hidráulica para Tarja a base de tubería de CPVC Hid diametros según diseño, el precio incluye: materiales, conexiones, mano de obra y todo lo necesario para la correcta ejecución del p.u.o.t.</t>
  </si>
  <si>
    <t>INSTALACIONES SANITARIAS</t>
  </si>
  <si>
    <t>INSTALACIONES HIDRAULICAS</t>
  </si>
  <si>
    <t>Salida sanitaria para Lavabo, desarrollada a base de tuberia y accesorios en PVC,, incluye: materiales, conexiones, mano de obra y todo lo necesario para la correcta ejecución del p.u.o.t.</t>
  </si>
  <si>
    <t>Salida sanitaria para W.C., desarrollada a base de tuberia y accesorios en PVC, incluye: materiales, conexiones, mano de obra y todo lo necesario para la correcta ejecución del p.u.o.t.</t>
  </si>
  <si>
    <t>Salida sanitaria en area de regadera desarrollada a base de tuberia y accesorios en PVC, incluye: materiales, conexiones, mano de obra y todo lo necesario para la correcta ejecución del p.u.o.t.</t>
  </si>
  <si>
    <t>Salida hidráulica para boiler a base de tubería de CPVC Hid diametros según diseño, el precio incluye: materiales, conexiones, mano de obra y todo lo necesario para la correcta ejecución del p.u.o.t.</t>
  </si>
  <si>
    <t>Salida hidráulica para alimentacion de tinaco a base de tubería de CPVC Hid diametros según diseño, el precio incluye: materiales, conexiones, mano de obra y todo lo necesario para la correcta ejecución del p.u.o.t.</t>
  </si>
  <si>
    <t>INSTALACION ELECTRICA</t>
  </si>
  <si>
    <t>Salida eléctrica para luminaria, configurada con 14 mts de tubería poliflex con guía de 19 mm (3/4") con 42 mts de cable thw marca condumex calibre 12 awg y cable thw marca condumex calibre 10 awg incluye: cable de cobre desnudo calibre 12, cajas y tapas cuadradas galvanizada de 100 x 100 mm , soporterías, 3 interruptores (apagadores) sencillos de la marca bticino línea living segmento de lujo con placa tonal color blanco solid 3 módulos , materiales, cortes, acarreos, desperdicios, conexiones, pruebas de funcionamiento, mano de obra, equipo y herramienta.</t>
  </si>
  <si>
    <t>Salida de electricidad  para apagador sencillo a base de tubo conduit pared delgada de 13 mm., con un desarrollo de 7 mts, con cable thw cal. 12 , con tres cajas condulet T-19, T-29 serie 9, y una FS-1 de 13 mm; El precio  incluye:  conectores pared delgada de 13 mm,   coples de 13 mm, abrazaderas de uña,  apagador y placa sencilla  marca quinziño, caja de registro de 1/2" y soque de sobreponer.</t>
  </si>
  <si>
    <t>Salida de electricidad  para apagador doble a base de tubo conduit pared delgada de 13 mm., con un desarrollo de 7 mts, con cable thw cal. 12 , con tres cajas condulet T-19, T-29 serie 9, y una FS-1 de 13 mm; El precio  incluye:  conectores pared delgada de 13 mm,   coples de 13 mm, abrazaderas de uña,  apagador y placa sencilla  marca quinziño, caja de registro de 1/2" y soque de sobreponer.</t>
  </si>
  <si>
    <t>Salida de electricidad  para contacto  aparente a base de tubo conduit pared delgada de 13 mm., con un desarrollo de 10 mts, con cable thw cal. 10 y cable desnudo cal. 14, con tres cajas condulet T-19, T-29 serie 9, y una FS-1 de 13 mm; El precio  incluye:  conectores pared delgada de 13 mm,   coples de 13 mm, abrazaderas de uña,  contacto doble polarizado   marca quinziño, caja de 2" x 4" de sobreponer.</t>
  </si>
  <si>
    <t>Salida de electricidad  para flotador  a base de tubo conduit pared delgada de 13 mm., con un desarrollo de 10 mts, con cable thw cal. 10 y cable desnudo cal. 14, con tres cajas condulet T-19, T-29 serie 9, y una FS-1 de 13 mm; El precio  incluye:  conectores pared delgada de 13 mm,   coples de 13 mm, abrazaderas de uña,  contacto doble polarizado   marca quinziño, caja de 2" x 4" de sobreponer.</t>
  </si>
  <si>
    <t>Salida de electricidad  para intefon a base de tubo conduit pared delgada de 13 mm., con un desarrollo de 7 mts, con cable thw cal. 12 , con tres cajas condulet T-19, T-29 serie 9, y una FS-1 de 13 mm; El precio  incluye:  conectores pared delgada de 13 mm,   coples de 13 mm, abrazaderas de uña,  apagador y placa sencilla  marca quinziño, caja de registro de 1/2" y soque de sobreponer.</t>
  </si>
  <si>
    <t>Salida de electricidad  para bomba hidraullica a base de tubo conduit pared delgada de 13 mm., con un desarrollo de 10 mts, con cable thw cal. 10 y cable desnudo cal. 14, con tres cajas condulet T-19, T-29 serie 9, y una FS-1 de 13 mm; El precio  incluye:  conectores pared delgada de 13 mm,   coples de 13 mm, abrazaderas de uña,  contacto doble polarizado   marca quinziño, caja de 2" x 4" de sobreponer.</t>
  </si>
  <si>
    <t xml:space="preserve">Instalacion electica para alimentacion de vivienda, desarrollado de acometida completa a base de centro de carga bifasico, termo magnetivo de 1x20 amps., 2x20 amps., tierra fisica, incluye: ducteria, cableado, consumibles, material, mano de obra especializada, herramienta y equipo </t>
  </si>
  <si>
    <t>lote</t>
  </si>
  <si>
    <t xml:space="preserve">Sistema de telefono iincluye: mano de obra de instalación, cableado, colocación de accesorios p.u.o.t.
</t>
  </si>
  <si>
    <t>Flotador automatico</t>
  </si>
  <si>
    <t>Luminaria de empotrar OF1018B de 60.5 x 60.5 cms soft light para lámpara fluorescente compacta sencilla PL-L- 2x40W (incluidas), FCS 2x40W 4100°K, material de acero formado, reflector de acero rolado, difusor en acero microperforado y/o acrílico translucido, acabado pintura horneada micropulverizada color blanco, y base 2G11, equipado con balastro electrónico integrado marca construlita incluye: suministros de materiales, pruebas de funcionamiento, acarreos verticales y horizontales, mano de obra, equipo y herramienta</t>
  </si>
  <si>
    <t>Luminaria tipo estaca difusor en acero microperforado y/o acrílico translucido, acabado pintura horneada micropulverizada color blanco, y base 2G11, equipado con balastro electrónico integrado marca construlita incluye: suministros de materiales, pruebas de funcionamiento, acarreos verticales y horizontales, mano de obra, equipo y herramienta</t>
  </si>
  <si>
    <t>Tiras leds ifusor en acero microperforado y/o acrílico translucido, acabado pintura horneada micropulverizada color blanco, y base 2G11, equipado con balastro electrónico integrado marca construlita incluye: suministros de materiales, pruebas de funcionamiento, acarreos verticales y horizontales, mano de obra, equipo y herramienta</t>
  </si>
  <si>
    <t>Planta Baja</t>
  </si>
  <si>
    <t>INSTALACIONES HIDRAULICAS, SANITARIAS, ELECTRICAS, GAS, TELEFONO ETC</t>
  </si>
  <si>
    <t>INSTALACION GAS, TINACO</t>
  </si>
  <si>
    <t xml:space="preserve">Limpieza gruesa durante la obra, incluye mano de obra acarreo, colocación equipo y herramienta. Incluye materiales de limpieza, mano de obra y todo lo necesario para la correcta ejecución del p.u.o.t.
</t>
  </si>
  <si>
    <t xml:space="preserve">Limpieza final de la obra para entregar volúmenes menores, materiales misceláneos de limpieza ( jabón, manejo de agua y cloro) incluye: mano de obra, equipo y herramienta de mano.
</t>
  </si>
  <si>
    <t>Ventanal corredizo, fabricado a base de perfiles de aluminio de 3" acabado anodizado natural con cristal claro de 9 mm incluye: suministro de todos los materiales con sus acarreos y elevaciones hasta el sitio de su utilización, cortes, desperdicios, herrajes, vinilos, colocación, pijas, taquetes, sellado perimetral, mano de obra especializada , con su herramienta y equipo de seguridad.</t>
  </si>
  <si>
    <t>Ventana de panel de proyección , fabricado a base de perfiles de aluminio de 3" acabado anodizado natural con cristal claro de 9 mm incluye: suministro de todos los materiales con sus acarreos y elevaciones hasta el sitio de su utilización, cortes, desperdicios, herrajes, vinilos, colocación, pijas, taquetes, sellado perimetral, mano de obra especializada , con su herramienta y equipo de seguridad.</t>
  </si>
  <si>
    <t>Ventana de  fijo y proyeccion , fabricado a base de perfiles de aluminio de 3" acabado anodizado natural con cristal claro de 9 mm incluye: suministro de todos los materiales con sus acarreos y elevaciones hasta el sitio de su utilización, cortes, desperdicios, herrajes, vinilos, colocación, pijas, taquetes, sellado perimetral, mano de obra especializada , con su herramienta y equipo de seguridad.</t>
  </si>
  <si>
    <t>Ventana de panel de cristal fijo  sección 0.40x2.50 fabricado a base de perfiles de aluminio de 3" acabado anodizado natural con cristal claro de 9 mm incluye: suministro de todos los materiales con sus acarreos y elevaciones hasta el sitio de su utilización, cortes, desperdicios, herrajes, vinilos, colocación, pijas, taquetes, sellado perimetral, mano de obra especializada , con su herramienta y equipo de seguridad.</t>
  </si>
  <si>
    <t>Ventana de panel de cristal fijo + proyección  sección 0.45x2.50 fabricado a base de perfiles de aluminio de 3" acabado anodizado natural con cristal claro de 9 mm incluye: suministro de todos los materiales con sus acarreos y elevaciones hasta el sitio de su utilización, cortes, desperdicios, herrajes, vinilos, colocación, pijas, taquetes, sellado perimetral, mano de obra especializada , con su herramienta y equipo de seguridad.</t>
  </si>
  <si>
    <t>Ventana de panel de cristal fijo  sección 0.55x2.50, fabricado a base de perfiles de aluminio de 3" acabado anodizado natural con cristal claro de 9 mm incluye: suministro de todos los materiales con sus acarreos y elevaciones hasta el sitio de su utilización, cortes, desperdicios, herrajes, vinilos, colocación, pijas, taquetes, sellado perimetral, mano de obra especializada , con su herramienta y equipo de seguridad.</t>
  </si>
  <si>
    <t>Ventanal de dos paneles de cristal corredizo  sección 1.55x2.40 fabricado a base de perfiles de aluminio de 3" acabado anodizado natural con cristal claro de 9 mm incluye: suministro de todos los materiales con sus acarreos y elevaciones hasta el sitio de su utilización, cortes, desperdicios, herrajes, vinilos, colocación, pijas, taquetes, sellado perimetral, mano de obra especializada , con su herramienta y equipo de seguridad.</t>
  </si>
  <si>
    <t>Ventana de panel de cristal fijo  sección 0.30x2.40, fabricado a base de perfiles de aluminio de 3" acabado anodizado natural con cristal claro de 9 mm incluye: suministro de todos los materiales con sus acarreos y elevaciones hasta el sitio de su utilización, cortes, desperdicios, herrajes, vinilos, colocación, pijas, taquetes, sellado perimetral, mano de obra especializada , con su herramienta y equipo de seguridad.</t>
  </si>
  <si>
    <t>Cancel corredizo para cristal  de 5 a 6 mm. De 1.45x2.10 mts. natural , duranodic y blanco.  El precio incluye: suministro, mano de obra de colocación y todo lo necesario para la correcta ejecución del  p.u.o.t.</t>
  </si>
  <si>
    <t>Cancel corredizo para cristal  de 5 a 6 mm. De 1.400x2.10 mts. natural , duranodic y blanco.  El precio incluye: suministro, mano de obra de colocación y todo lo necesario para la correcta ejecución del  p.u.o.t.</t>
  </si>
  <si>
    <t>Cancel corredizo para cristal  de 5 a 6 mm. De 1.30x2.10 mts. natural , duranodic y blanco.  El precio incluye: suministro, mano de obra de colocación y todo lo necesario para la correcta ejecución del  p.u.o.t.</t>
  </si>
  <si>
    <t>Espejo de 9 mm de 1.22x1.00, incluye suministro y colocación.</t>
  </si>
  <si>
    <t>Espejo de 9 mm de 1.55x1.00, incluye suministro y colocación.</t>
  </si>
  <si>
    <t>Espejo de 9 mm de 1.45x1.00, incluye suministro y colocación.</t>
  </si>
  <si>
    <t xml:space="preserve">Domo rectangular de 1.70x0.60, cristal de 6 mm incluye: materiales, acarreos, elevación, fijación, sellado, limpieza, mano de obra equipo y herramienta. </t>
  </si>
  <si>
    <t xml:space="preserve">CARLOS BERNARDO BARRON MARTINEZ </t>
  </si>
  <si>
    <t>COMBATE PALO ALTO 869</t>
  </si>
  <si>
    <t xml:space="preserve">JARDINES DE SANTA ISABEL </t>
  </si>
  <si>
    <t xml:space="preserve">GUADALAJARA </t>
  </si>
  <si>
    <t>JALISCO</t>
  </si>
  <si>
    <t xml:space="preserve">FOTOGRAFIAS DEL TERRENO </t>
  </si>
  <si>
    <t>ESTADO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</si>
</sst>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d/mmm/yyyy"/>
    <numFmt numFmtId="165" formatCode="&quot;$&quot;#,##0.00"/>
    <numFmt numFmtId="166" formatCode="_(&quot;$&quot;* #,##0.00_);_(&quot;$&quot;* \(#,##0.00\);_(&quot;$&quot;* &quot;-&quot;??_);_(@_)"/>
    <numFmt numFmtId="167" formatCode="_-[$€-2]* #,##0.00_-;\-[$€-2]* #,##0.00_-;_-[$€-2]* &quot;-&quot;??_-"/>
  </numFmts>
  <fonts count="47" x14ac:knownFonts="1">
    <font>
      <sz val="11"/>
      <color theme="1"/>
      <name val="Calibri"/>
      <family val="2"/>
      <scheme val="minor"/>
    </font>
    <font>
      <sz val="9"/>
      <color theme="1"/>
      <name val="Arial"/>
      <family val="2"/>
    </font>
    <font>
      <sz val="10"/>
      <color theme="1"/>
      <name val="Arial"/>
      <family val="2"/>
    </font>
    <font>
      <b/>
      <sz val="10"/>
      <color theme="1"/>
      <name val="Arial"/>
      <family val="2"/>
    </font>
    <font>
      <sz val="11"/>
      <color theme="1"/>
      <name val="Calibri"/>
      <family val="2"/>
      <scheme val="minor"/>
    </font>
    <font>
      <sz val="9"/>
      <name val="Arial"/>
      <family val="2"/>
    </font>
    <font>
      <b/>
      <sz val="9"/>
      <name val="Arial"/>
      <family val="2"/>
    </font>
    <font>
      <sz val="10"/>
      <name val="Arial"/>
      <family val="2"/>
    </font>
    <font>
      <b/>
      <sz val="10"/>
      <name val="Arial"/>
      <family val="2"/>
    </font>
    <font>
      <b/>
      <sz val="8"/>
      <name val="Arial"/>
      <family val="2"/>
    </font>
    <font>
      <sz val="8"/>
      <name val="Arial"/>
      <family val="2"/>
    </font>
    <font>
      <sz val="8"/>
      <color indexed="9"/>
      <name val="Arial"/>
      <family val="2"/>
    </font>
    <font>
      <b/>
      <sz val="8"/>
      <color indexed="18"/>
      <name val="Arial"/>
      <family val="2"/>
    </font>
    <font>
      <b/>
      <sz val="8"/>
      <name val="Arial"/>
      <family val="2"/>
    </font>
    <font>
      <sz val="10"/>
      <name val="Arial"/>
      <family val="2"/>
    </font>
    <font>
      <b/>
      <sz val="9"/>
      <color theme="1"/>
      <name val="Arial"/>
      <family val="2"/>
    </font>
    <font>
      <sz val="9"/>
      <color theme="1"/>
      <name val="Calibri"/>
      <family val="2"/>
    </font>
    <font>
      <sz val="10"/>
      <color theme="0"/>
      <name val="Arial"/>
      <family val="2"/>
    </font>
    <font>
      <b/>
      <sz val="11"/>
      <color theme="1"/>
      <name val="Calibri"/>
      <family val="2"/>
      <scheme val="minor"/>
    </font>
    <font>
      <sz val="10"/>
      <name val="Arial"/>
      <family val="2"/>
    </font>
    <font>
      <b/>
      <sz val="8"/>
      <color indexed="10"/>
      <name val="Arial"/>
      <family val="2"/>
    </font>
    <font>
      <b/>
      <sz val="10"/>
      <color theme="0"/>
      <name val="Arial"/>
      <family val="2"/>
    </font>
    <font>
      <sz val="8"/>
      <color theme="0"/>
      <name val="Arial"/>
      <family val="2"/>
    </font>
    <font>
      <sz val="5"/>
      <color theme="0"/>
      <name val="Arial"/>
      <family val="2"/>
    </font>
    <font>
      <b/>
      <sz val="9"/>
      <color theme="0"/>
      <name val="Arial"/>
      <family val="2"/>
    </font>
    <font>
      <b/>
      <sz val="10"/>
      <color indexed="10"/>
      <name val="Arial"/>
      <family val="2"/>
    </font>
    <font>
      <sz val="7"/>
      <name val="Arial"/>
      <family val="2"/>
    </font>
    <font>
      <sz val="10"/>
      <color rgb="FFFF0000"/>
      <name val="Arial"/>
      <family val="2"/>
    </font>
    <font>
      <sz val="8"/>
      <color rgb="FF000000"/>
      <name val="Arial"/>
      <family val="2"/>
    </font>
    <font>
      <sz val="8"/>
      <name val="Arial"/>
      <family val="2"/>
    </font>
    <font>
      <b/>
      <sz val="8"/>
      <name val="Arial"/>
      <family val="2"/>
    </font>
    <font>
      <sz val="9"/>
      <name val="Arial Black"/>
      <family val="2"/>
    </font>
    <font>
      <b/>
      <sz val="9"/>
      <name val="Arial Black"/>
      <family val="2"/>
    </font>
    <font>
      <b/>
      <sz val="12"/>
      <color theme="1"/>
      <name val="Calibri"/>
      <family val="2"/>
      <scheme val="minor"/>
    </font>
    <font>
      <b/>
      <sz val="12"/>
      <color rgb="FF0070C0"/>
      <name val="Calibri"/>
      <family val="2"/>
      <scheme val="minor"/>
    </font>
    <font>
      <b/>
      <sz val="11"/>
      <color rgb="FFFF0000"/>
      <name val="Calibri"/>
      <family val="2"/>
      <scheme val="minor"/>
    </font>
    <font>
      <b/>
      <sz val="11"/>
      <name val="Arial"/>
      <family val="2"/>
    </font>
    <font>
      <b/>
      <sz val="12"/>
      <color theme="0"/>
      <name val="Arial"/>
      <family val="2"/>
    </font>
    <font>
      <sz val="8"/>
      <color theme="1"/>
      <name val="Arial"/>
      <family val="2"/>
    </font>
    <font>
      <b/>
      <sz val="8"/>
      <color theme="1"/>
      <name val="Arial"/>
      <family val="2"/>
    </font>
    <font>
      <b/>
      <sz val="11"/>
      <color theme="0" tint="-0.499984740745262"/>
      <name val="Arial"/>
      <family val="2"/>
    </font>
    <font>
      <b/>
      <sz val="14"/>
      <name val="Arial"/>
      <family val="2"/>
    </font>
    <font>
      <b/>
      <sz val="9"/>
      <color rgb="FF000000"/>
      <name val="Tahoma"/>
      <family val="2"/>
    </font>
    <font>
      <b/>
      <u/>
      <sz val="9"/>
      <color rgb="FF000000"/>
      <name val="Tahoma"/>
      <family val="2"/>
    </font>
    <font>
      <sz val="9"/>
      <color rgb="FF000000"/>
      <name val="Tahoma"/>
      <family val="2"/>
    </font>
    <font>
      <sz val="8"/>
      <name val="Century Gothic"/>
      <family val="2"/>
    </font>
    <font>
      <sz val="8"/>
      <color theme="4" tint="-0.249977111117893"/>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bgColor indexed="64"/>
      </patternFill>
    </fill>
  </fills>
  <borders count="8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hair">
        <color indexed="64"/>
      </bottom>
      <diagonal/>
    </border>
    <border>
      <left style="medium">
        <color indexed="64"/>
      </left>
      <right style="hair">
        <color indexed="64"/>
      </right>
      <top style="hair">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diagonal/>
    </border>
    <border>
      <left/>
      <right style="hair">
        <color auto="1"/>
      </right>
      <top style="hair">
        <color auto="1"/>
      </top>
      <bottom style="hair">
        <color auto="1"/>
      </bottom>
      <diagonal/>
    </border>
    <border>
      <left style="medium">
        <color indexed="64"/>
      </left>
      <right style="hair">
        <color indexed="64"/>
      </right>
      <top/>
      <bottom style="hair">
        <color indexed="64"/>
      </bottom>
      <diagonal/>
    </border>
    <border>
      <left style="thin">
        <color indexed="64"/>
      </left>
      <right style="thin">
        <color indexed="64"/>
      </right>
      <top/>
      <bottom/>
      <diagonal/>
    </border>
    <border>
      <left style="medium">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style="hair">
        <color auto="1"/>
      </left>
      <right style="thin">
        <color indexed="64"/>
      </right>
      <top style="hair">
        <color auto="1"/>
      </top>
      <bottom style="hair">
        <color auto="1"/>
      </bottom>
      <diagonal/>
    </border>
  </borders>
  <cellStyleXfs count="11">
    <xf numFmtId="0" fontId="0" fillId="0" borderId="0"/>
    <xf numFmtId="44" fontId="4"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167" fontId="7" fillId="0" borderId="0" applyFont="0" applyFill="0" applyBorder="0" applyAlignment="0" applyProtection="0"/>
    <xf numFmtId="9" fontId="4" fillId="0" borderId="0" applyFont="0" applyFill="0" applyBorder="0" applyAlignment="0" applyProtection="0"/>
    <xf numFmtId="0" fontId="19" fillId="0" borderId="0"/>
    <xf numFmtId="44" fontId="19" fillId="0" borderId="0" applyFont="0" applyFill="0" applyBorder="0" applyAlignment="0" applyProtection="0"/>
    <xf numFmtId="0" fontId="19" fillId="0" borderId="0"/>
    <xf numFmtId="0" fontId="4" fillId="0" borderId="0"/>
  </cellStyleXfs>
  <cellXfs count="353">
    <xf numFmtId="0" fontId="0" fillId="0" borderId="0" xfId="0"/>
    <xf numFmtId="0" fontId="2" fillId="0" borderId="0" xfId="0" applyFont="1"/>
    <xf numFmtId="0" fontId="3" fillId="0" borderId="0" xfId="0" applyFont="1"/>
    <xf numFmtId="0" fontId="2" fillId="0" borderId="0" xfId="0" applyFont="1" applyAlignment="1">
      <alignment horizontal="right"/>
    </xf>
    <xf numFmtId="0" fontId="7" fillId="0" borderId="0" xfId="2"/>
    <xf numFmtId="0" fontId="10" fillId="0" borderId="0" xfId="2" applyFont="1"/>
    <xf numFmtId="0" fontId="10" fillId="0" borderId="15" xfId="2" applyFont="1" applyBorder="1"/>
    <xf numFmtId="0" fontId="6" fillId="0" borderId="0" xfId="2" applyFont="1" applyAlignment="1">
      <alignment vertical="center"/>
    </xf>
    <xf numFmtId="166" fontId="10" fillId="0" borderId="15" xfId="2" applyNumberFormat="1" applyFont="1" applyBorder="1"/>
    <xf numFmtId="10" fontId="10" fillId="0" borderId="15" xfId="2" applyNumberFormat="1" applyFont="1" applyBorder="1"/>
    <xf numFmtId="10" fontId="10" fillId="0" borderId="15" xfId="4" applyNumberFormat="1" applyFont="1" applyBorder="1"/>
    <xf numFmtId="44" fontId="10" fillId="0" borderId="16" xfId="3" applyFont="1" applyFill="1" applyBorder="1"/>
    <xf numFmtId="0" fontId="10" fillId="0" borderId="15" xfId="2" applyFont="1" applyBorder="1" applyAlignment="1">
      <alignment horizontal="center"/>
    </xf>
    <xf numFmtId="0" fontId="10" fillId="4" borderId="15" xfId="2" applyFont="1" applyFill="1" applyBorder="1"/>
    <xf numFmtId="44" fontId="10" fillId="0" borderId="15" xfId="3" applyFont="1" applyBorder="1"/>
    <xf numFmtId="0" fontId="10" fillId="0" borderId="0" xfId="2" applyFont="1" applyAlignment="1">
      <alignment vertical="top"/>
    </xf>
    <xf numFmtId="0" fontId="14" fillId="0" borderId="0" xfId="2" applyFont="1"/>
    <xf numFmtId="0" fontId="1" fillId="0" borderId="0" xfId="0" applyFont="1"/>
    <xf numFmtId="0" fontId="5" fillId="0" borderId="0" xfId="2" applyFont="1"/>
    <xf numFmtId="0" fontId="1" fillId="0" borderId="0" xfId="0" applyFont="1" applyAlignment="1">
      <alignment horizontal="left"/>
    </xf>
    <xf numFmtId="0" fontId="15" fillId="0" borderId="0" xfId="0" applyFont="1"/>
    <xf numFmtId="0" fontId="15" fillId="0" borderId="0" xfId="0" applyFont="1" applyAlignment="1">
      <alignment horizontal="left"/>
    </xf>
    <xf numFmtId="0" fontId="15" fillId="0" borderId="0" xfId="0" applyFont="1" applyAlignment="1">
      <alignment horizontal="right"/>
    </xf>
    <xf numFmtId="0" fontId="6" fillId="0" borderId="0" xfId="2" applyFont="1"/>
    <xf numFmtId="0" fontId="6" fillId="0" borderId="0" xfId="0" applyFont="1" applyAlignment="1">
      <alignment vertical="top" wrapText="1"/>
    </xf>
    <xf numFmtId="0" fontId="18" fillId="0" borderId="0" xfId="0" applyFont="1"/>
    <xf numFmtId="0" fontId="3" fillId="0" borderId="0" xfId="0" applyFont="1" applyAlignment="1">
      <alignment wrapText="1"/>
    </xf>
    <xf numFmtId="2" fontId="10" fillId="0" borderId="21" xfId="7" applyNumberFormat="1" applyFont="1" applyBorder="1" applyAlignment="1" applyProtection="1">
      <alignment horizontal="center"/>
      <protection locked="0"/>
    </xf>
    <xf numFmtId="2" fontId="10" fillId="0" borderId="22" xfId="7" applyNumberFormat="1" applyFont="1" applyBorder="1" applyAlignment="1" applyProtection="1">
      <alignment horizontal="center"/>
      <protection locked="0"/>
    </xf>
    <xf numFmtId="2" fontId="10" fillId="0" borderId="23" xfId="7" applyNumberFormat="1" applyFont="1" applyBorder="1" applyAlignment="1" applyProtection="1">
      <alignment horizontal="center"/>
      <protection locked="0"/>
    </xf>
    <xf numFmtId="2" fontId="10" fillId="0" borderId="22" xfId="7" applyNumberFormat="1" applyFont="1" applyBorder="1" applyAlignment="1" applyProtection="1">
      <alignment horizontal="center" wrapText="1"/>
      <protection locked="0"/>
    </xf>
    <xf numFmtId="2" fontId="10" fillId="0" borderId="23" xfId="7" applyNumberFormat="1" applyFont="1" applyBorder="1" applyAlignment="1" applyProtection="1">
      <alignment horizontal="center" wrapText="1"/>
      <protection locked="0"/>
    </xf>
    <xf numFmtId="2" fontId="10" fillId="0" borderId="21" xfId="7" applyNumberFormat="1" applyFont="1" applyBorder="1" applyAlignment="1" applyProtection="1">
      <alignment horizontal="center" wrapText="1"/>
      <protection locked="0"/>
    </xf>
    <xf numFmtId="2" fontId="10" fillId="0" borderId="0" xfId="7" applyNumberFormat="1" applyFont="1" applyAlignment="1">
      <alignment horizontal="center"/>
    </xf>
    <xf numFmtId="0" fontId="10" fillId="0" borderId="0" xfId="7" applyFont="1" applyAlignment="1">
      <alignment wrapText="1"/>
    </xf>
    <xf numFmtId="0" fontId="10" fillId="0" borderId="0" xfId="7" applyFont="1" applyAlignment="1">
      <alignment horizontal="center"/>
    </xf>
    <xf numFmtId="44" fontId="10" fillId="0" borderId="0" xfId="8" applyFont="1" applyProtection="1"/>
    <xf numFmtId="9" fontId="19" fillId="0" borderId="0" xfId="6" applyFont="1" applyProtection="1"/>
    <xf numFmtId="0" fontId="19" fillId="0" borderId="0" xfId="7"/>
    <xf numFmtId="0" fontId="19" fillId="0" borderId="0" xfId="7" applyAlignment="1">
      <alignment vertical="center"/>
    </xf>
    <xf numFmtId="44" fontId="10" fillId="0" borderId="29" xfId="8" applyFont="1" applyBorder="1" applyProtection="1"/>
    <xf numFmtId="44" fontId="10" fillId="0" borderId="30" xfId="8" applyFont="1" applyBorder="1" applyProtection="1"/>
    <xf numFmtId="44" fontId="10" fillId="0" borderId="32" xfId="8" applyFont="1" applyBorder="1" applyProtection="1"/>
    <xf numFmtId="44" fontId="10" fillId="0" borderId="31" xfId="8" applyFont="1" applyBorder="1" applyProtection="1"/>
    <xf numFmtId="44" fontId="10" fillId="0" borderId="39" xfId="8" applyFont="1" applyBorder="1" applyProtection="1"/>
    <xf numFmtId="44" fontId="10" fillId="0" borderId="19" xfId="8" applyFont="1" applyBorder="1" applyProtection="1"/>
    <xf numFmtId="44" fontId="9" fillId="0" borderId="0" xfId="8" applyFont="1" applyBorder="1" applyAlignment="1" applyProtection="1">
      <alignment horizontal="right"/>
    </xf>
    <xf numFmtId="2" fontId="10" fillId="0" borderId="1" xfId="7" applyNumberFormat="1" applyFont="1" applyBorder="1" applyAlignment="1">
      <alignment horizontal="center"/>
    </xf>
    <xf numFmtId="0" fontId="9" fillId="0" borderId="0" xfId="7" applyFont="1" applyAlignment="1">
      <alignment wrapText="1"/>
    </xf>
    <xf numFmtId="2" fontId="9" fillId="0" borderId="0" xfId="7" applyNumberFormat="1" applyFont="1" applyAlignment="1">
      <alignment horizontal="center"/>
    </xf>
    <xf numFmtId="44" fontId="10" fillId="0" borderId="0" xfId="8" applyFont="1" applyBorder="1" applyProtection="1"/>
    <xf numFmtId="9" fontId="19" fillId="0" borderId="0" xfId="6" applyFont="1" applyBorder="1" applyProtection="1"/>
    <xf numFmtId="0" fontId="19" fillId="0" borderId="17" xfId="7" applyBorder="1"/>
    <xf numFmtId="0" fontId="10" fillId="0" borderId="41" xfId="7" applyFont="1" applyBorder="1" applyAlignment="1">
      <alignment wrapText="1"/>
    </xf>
    <xf numFmtId="0" fontId="10" fillId="0" borderId="41" xfId="7" applyFont="1" applyBorder="1" applyAlignment="1">
      <alignment horizontal="center"/>
    </xf>
    <xf numFmtId="2" fontId="9" fillId="0" borderId="41" xfId="7" applyNumberFormat="1" applyFont="1" applyBorder="1" applyAlignment="1">
      <alignment horizontal="center"/>
    </xf>
    <xf numFmtId="9" fontId="19" fillId="0" borderId="41" xfId="6" applyFont="1" applyBorder="1" applyProtection="1"/>
    <xf numFmtId="0" fontId="19" fillId="0" borderId="33" xfId="7" applyBorder="1"/>
    <xf numFmtId="44" fontId="9" fillId="0" borderId="0" xfId="8" applyFont="1" applyFill="1" applyBorder="1" applyProtection="1"/>
    <xf numFmtId="2" fontId="9" fillId="0" borderId="0" xfId="7" applyNumberFormat="1" applyFont="1" applyAlignment="1">
      <alignment horizontal="right"/>
    </xf>
    <xf numFmtId="44" fontId="26" fillId="0" borderId="0" xfId="8" applyFont="1" applyBorder="1" applyProtection="1"/>
    <xf numFmtId="0" fontId="10" fillId="0" borderId="0" xfId="2" applyFont="1" applyAlignment="1">
      <alignment horizontal="center"/>
    </xf>
    <xf numFmtId="44" fontId="10" fillId="0" borderId="0" xfId="2" applyNumberFormat="1" applyFont="1" applyAlignment="1">
      <alignment horizontal="center"/>
    </xf>
    <xf numFmtId="44" fontId="11" fillId="0" borderId="0" xfId="3" applyFont="1" applyBorder="1" applyAlignment="1" applyProtection="1">
      <alignment horizontal="centerContinuous"/>
    </xf>
    <xf numFmtId="44" fontId="10" fillId="0" borderId="0" xfId="3" applyFont="1" applyBorder="1" applyAlignment="1" applyProtection="1">
      <alignment horizontal="centerContinuous"/>
    </xf>
    <xf numFmtId="44" fontId="10" fillId="0" borderId="0" xfId="2" applyNumberFormat="1" applyFont="1"/>
    <xf numFmtId="44" fontId="10" fillId="0" borderId="0" xfId="3" applyFont="1" applyBorder="1" applyProtection="1"/>
    <xf numFmtId="10" fontId="13" fillId="2" borderId="15" xfId="2" applyNumberFormat="1" applyFont="1" applyFill="1" applyBorder="1" applyProtection="1">
      <protection locked="0"/>
    </xf>
    <xf numFmtId="44" fontId="10" fillId="2" borderId="16" xfId="3" applyFont="1" applyFill="1" applyBorder="1" applyProtection="1">
      <protection locked="0"/>
    </xf>
    <xf numFmtId="44" fontId="10" fillId="0" borderId="43" xfId="8" applyFont="1" applyBorder="1" applyProtection="1"/>
    <xf numFmtId="44" fontId="10" fillId="0" borderId="44" xfId="8" applyFont="1" applyBorder="1" applyProtection="1"/>
    <xf numFmtId="44" fontId="10" fillId="0" borderId="45" xfId="8" applyFont="1" applyBorder="1" applyProtection="1"/>
    <xf numFmtId="44" fontId="10" fillId="0" borderId="46" xfId="8" applyFont="1" applyBorder="1" applyProtection="1"/>
    <xf numFmtId="44" fontId="10" fillId="0" borderId="34" xfId="8" applyFont="1" applyBorder="1" applyProtection="1"/>
    <xf numFmtId="44" fontId="10" fillId="0" borderId="35" xfId="8" applyFont="1" applyBorder="1" applyProtection="1"/>
    <xf numFmtId="44" fontId="10" fillId="0" borderId="37" xfId="8" applyFont="1" applyBorder="1" applyProtection="1"/>
    <xf numFmtId="44" fontId="10" fillId="0" borderId="47" xfId="8" applyFont="1" applyBorder="1" applyProtection="1"/>
    <xf numFmtId="44" fontId="10" fillId="0" borderId="48" xfId="8" applyFont="1" applyBorder="1" applyProtection="1"/>
    <xf numFmtId="44" fontId="10" fillId="0" borderId="49" xfId="8" applyFont="1" applyBorder="1" applyProtection="1"/>
    <xf numFmtId="9" fontId="10" fillId="2" borderId="34" xfId="6" applyFont="1" applyFill="1" applyBorder="1" applyProtection="1">
      <protection locked="0"/>
    </xf>
    <xf numFmtId="9" fontId="10" fillId="2" borderId="35" xfId="6" applyFont="1" applyFill="1" applyBorder="1" applyProtection="1">
      <protection locked="0"/>
    </xf>
    <xf numFmtId="9" fontId="10" fillId="2" borderId="36" xfId="6" applyFont="1" applyFill="1" applyBorder="1" applyProtection="1">
      <protection locked="0"/>
    </xf>
    <xf numFmtId="9" fontId="10" fillId="2" borderId="37" xfId="6" applyFont="1" applyFill="1" applyBorder="1" applyProtection="1">
      <protection locked="0"/>
    </xf>
    <xf numFmtId="44" fontId="10" fillId="2" borderId="0" xfId="8" applyFont="1" applyFill="1" applyBorder="1" applyProtection="1">
      <protection locked="0"/>
    </xf>
    <xf numFmtId="0" fontId="27" fillId="0" borderId="0" xfId="0" applyFont="1"/>
    <xf numFmtId="10" fontId="12" fillId="0" borderId="15" xfId="2" applyNumberFormat="1" applyFont="1" applyBorder="1"/>
    <xf numFmtId="1" fontId="10" fillId="0" borderId="15" xfId="2" applyNumberFormat="1" applyFont="1" applyBorder="1" applyAlignment="1">
      <alignment horizontal="center"/>
    </xf>
    <xf numFmtId="0" fontId="6" fillId="0" borderId="0" xfId="2" applyFont="1" applyAlignment="1">
      <alignment horizontal="justify"/>
    </xf>
    <xf numFmtId="0" fontId="5" fillId="0" borderId="0" xfId="2" applyFont="1" applyAlignment="1">
      <alignment horizontal="justify"/>
    </xf>
    <xf numFmtId="0" fontId="0" fillId="0" borderId="11" xfId="0" applyBorder="1" applyAlignment="1" applyProtection="1">
      <alignment horizontal="justify" vertical="justify"/>
      <protection locked="0"/>
    </xf>
    <xf numFmtId="0" fontId="28" fillId="0" borderId="0" xfId="0" applyFont="1" applyAlignment="1" applyProtection="1">
      <alignment horizontal="left" vertical="top" wrapText="1"/>
      <protection locked="0"/>
    </xf>
    <xf numFmtId="0" fontId="28" fillId="0" borderId="0" xfId="0" applyFont="1" applyAlignment="1" applyProtection="1">
      <alignment horizontal="center" vertical="top"/>
      <protection locked="0"/>
    </xf>
    <xf numFmtId="0" fontId="28" fillId="0" borderId="0" xfId="0" applyFont="1" applyAlignment="1" applyProtection="1">
      <alignment horizontal="left" vertical="top"/>
      <protection locked="0"/>
    </xf>
    <xf numFmtId="0" fontId="29" fillId="0" borderId="11" xfId="0" applyFont="1" applyBorder="1" applyAlignment="1" applyProtection="1">
      <alignment wrapText="1"/>
      <protection locked="0"/>
    </xf>
    <xf numFmtId="0" fontId="29" fillId="0" borderId="11" xfId="0" applyFont="1" applyBorder="1" applyAlignment="1" applyProtection="1">
      <alignment horizontal="center"/>
      <protection locked="0"/>
    </xf>
    <xf numFmtId="2" fontId="29" fillId="0" borderId="11" xfId="0" applyNumberFormat="1" applyFont="1" applyBorder="1" applyAlignment="1" applyProtection="1">
      <alignment horizontal="center"/>
      <protection locked="0"/>
    </xf>
    <xf numFmtId="44" fontId="29" fillId="0" borderId="11" xfId="1" applyFont="1" applyFill="1" applyBorder="1" applyProtection="1">
      <protection locked="0"/>
    </xf>
    <xf numFmtId="0" fontId="10" fillId="0" borderId="11" xfId="2" applyFont="1" applyBorder="1" applyAlignment="1" applyProtection="1">
      <alignment wrapText="1"/>
      <protection locked="0"/>
    </xf>
    <xf numFmtId="0" fontId="10" fillId="0" borderId="11" xfId="2" applyFont="1" applyBorder="1" applyAlignment="1" applyProtection="1">
      <alignment horizontal="center"/>
      <protection locked="0"/>
    </xf>
    <xf numFmtId="0" fontId="9" fillId="0" borderId="11" xfId="2" applyFont="1" applyBorder="1" applyAlignment="1" applyProtection="1">
      <alignment wrapText="1"/>
      <protection locked="0"/>
    </xf>
    <xf numFmtId="0" fontId="10" fillId="0" borderId="11" xfId="7" applyFont="1" applyBorder="1" applyAlignment="1" applyProtection="1">
      <alignment wrapText="1"/>
      <protection locked="0"/>
    </xf>
    <xf numFmtId="0" fontId="10" fillId="0" borderId="11" xfId="7" applyFont="1" applyBorder="1" applyAlignment="1" applyProtection="1">
      <alignment horizontal="center"/>
      <protection locked="0"/>
    </xf>
    <xf numFmtId="0" fontId="10" fillId="0" borderId="14" xfId="2" applyFont="1" applyBorder="1" applyAlignment="1" applyProtection="1">
      <alignment horizontal="center"/>
      <protection locked="0"/>
    </xf>
    <xf numFmtId="0" fontId="10" fillId="0" borderId="13" xfId="2" applyFont="1" applyBorder="1" applyAlignment="1" applyProtection="1">
      <alignment wrapText="1"/>
      <protection locked="0"/>
    </xf>
    <xf numFmtId="44" fontId="0" fillId="0" borderId="0" xfId="1" applyFont="1"/>
    <xf numFmtId="0" fontId="9" fillId="0" borderId="0" xfId="0" applyFont="1" applyAlignment="1">
      <alignment horizontal="center"/>
    </xf>
    <xf numFmtId="0" fontId="0" fillId="0" borderId="0" xfId="0" applyAlignment="1">
      <alignment horizontal="center"/>
    </xf>
    <xf numFmtId="0" fontId="8" fillId="0" borderId="0" xfId="0" applyFont="1" applyAlignment="1">
      <alignment horizontal="right" vertical="center"/>
    </xf>
    <xf numFmtId="0" fontId="0" fillId="0" borderId="15" xfId="0" applyBorder="1"/>
    <xf numFmtId="0" fontId="21" fillId="0" borderId="0" xfId="2" applyFont="1"/>
    <xf numFmtId="0" fontId="22" fillId="0" borderId="0" xfId="2" applyFont="1"/>
    <xf numFmtId="165" fontId="23" fillId="0" borderId="0" xfId="2" applyNumberFormat="1" applyFont="1"/>
    <xf numFmtId="0" fontId="22" fillId="0" borderId="0" xfId="2" applyFont="1" applyAlignment="1">
      <alignment horizontal="left"/>
    </xf>
    <xf numFmtId="0" fontId="17" fillId="0" borderId="0" xfId="2" applyFont="1"/>
    <xf numFmtId="10" fontId="12" fillId="0" borderId="15" xfId="2" applyNumberFormat="1" applyFont="1" applyBorder="1" applyAlignment="1">
      <alignment horizontal="center"/>
    </xf>
    <xf numFmtId="10" fontId="10" fillId="0" borderId="15" xfId="4" applyNumberFormat="1" applyFont="1" applyBorder="1" applyAlignment="1">
      <alignment horizontal="center"/>
    </xf>
    <xf numFmtId="10" fontId="13" fillId="2" borderId="15" xfId="2" applyNumberFormat="1" applyFont="1" applyFill="1" applyBorder="1" applyAlignment="1" applyProtection="1">
      <alignment horizontal="center"/>
      <protection locked="0"/>
    </xf>
    <xf numFmtId="10" fontId="10" fillId="0" borderId="15" xfId="2" applyNumberFormat="1" applyFont="1" applyBorder="1" applyAlignment="1">
      <alignment horizontal="center"/>
    </xf>
    <xf numFmtId="44" fontId="10" fillId="0" borderId="15" xfId="3" applyFont="1" applyBorder="1" applyAlignment="1">
      <alignment horizontal="center"/>
    </xf>
    <xf numFmtId="166" fontId="10" fillId="0" borderId="15" xfId="2" applyNumberFormat="1" applyFont="1" applyBorder="1" applyAlignment="1">
      <alignment horizontal="center"/>
    </xf>
    <xf numFmtId="44" fontId="10" fillId="2" borderId="16" xfId="3" applyFont="1" applyFill="1" applyBorder="1" applyAlignment="1" applyProtection="1">
      <alignment horizontal="center"/>
      <protection locked="0"/>
    </xf>
    <xf numFmtId="10" fontId="10" fillId="4" borderId="15" xfId="4" applyNumberFormat="1" applyFont="1" applyFill="1" applyBorder="1" applyAlignment="1">
      <alignment horizontal="center"/>
    </xf>
    <xf numFmtId="10" fontId="10" fillId="4" borderId="15" xfId="2" applyNumberFormat="1" applyFont="1" applyFill="1" applyBorder="1" applyAlignment="1">
      <alignment horizontal="center"/>
    </xf>
    <xf numFmtId="166" fontId="10" fillId="4" borderId="15" xfId="2" applyNumberFormat="1" applyFont="1" applyFill="1" applyBorder="1" applyAlignment="1">
      <alignment horizontal="center"/>
    </xf>
    <xf numFmtId="44" fontId="10" fillId="0" borderId="16" xfId="3" applyFont="1" applyBorder="1" applyAlignment="1">
      <alignment horizontal="center"/>
    </xf>
    <xf numFmtId="44" fontId="10" fillId="4" borderId="16" xfId="3" applyFont="1" applyFill="1" applyBorder="1" applyAlignment="1">
      <alignment horizontal="center"/>
    </xf>
    <xf numFmtId="44" fontId="10" fillId="0" borderId="16" xfId="3" applyFont="1" applyFill="1" applyBorder="1" applyAlignment="1">
      <alignment horizontal="center"/>
    </xf>
    <xf numFmtId="44" fontId="9" fillId="0" borderId="9" xfId="8" applyFont="1" applyBorder="1" applyProtection="1"/>
    <xf numFmtId="0" fontId="29" fillId="0" borderId="50" xfId="0" applyFont="1" applyBorder="1" applyAlignment="1" applyProtection="1">
      <alignment wrapText="1"/>
      <protection locked="0"/>
    </xf>
    <xf numFmtId="0" fontId="29" fillId="0" borderId="50" xfId="0" applyFont="1" applyBorder="1" applyAlignment="1" applyProtection="1">
      <alignment horizontal="center"/>
      <protection locked="0"/>
    </xf>
    <xf numFmtId="2" fontId="29" fillId="0" borderId="50" xfId="0" applyNumberFormat="1" applyFont="1" applyBorder="1" applyAlignment="1" applyProtection="1">
      <alignment horizontal="center"/>
      <protection locked="0"/>
    </xf>
    <xf numFmtId="44" fontId="29" fillId="0" borderId="51" xfId="1" applyFont="1" applyFill="1" applyBorder="1" applyProtection="1">
      <protection locked="0"/>
    </xf>
    <xf numFmtId="44" fontId="29" fillId="0" borderId="18" xfId="1" applyFont="1" applyFill="1" applyBorder="1" applyProtection="1">
      <protection locked="0"/>
    </xf>
    <xf numFmtId="0" fontId="29" fillId="0" borderId="24" xfId="0" applyFont="1" applyBorder="1" applyAlignment="1" applyProtection="1">
      <alignment wrapText="1"/>
      <protection locked="0"/>
    </xf>
    <xf numFmtId="0" fontId="29" fillId="0" borderId="24" xfId="0" applyFont="1" applyBorder="1" applyAlignment="1" applyProtection="1">
      <alignment horizontal="center"/>
      <protection locked="0"/>
    </xf>
    <xf numFmtId="2" fontId="29" fillId="0" borderId="24" xfId="0" applyNumberFormat="1" applyFont="1" applyBorder="1" applyAlignment="1" applyProtection="1">
      <alignment horizontal="center"/>
      <protection locked="0"/>
    </xf>
    <xf numFmtId="44" fontId="29" fillId="0" borderId="52" xfId="1" applyFont="1" applyFill="1" applyBorder="1" applyProtection="1">
      <protection locked="0"/>
    </xf>
    <xf numFmtId="0" fontId="28" fillId="0" borderId="41" xfId="0" applyFont="1" applyBorder="1" applyAlignment="1" applyProtection="1">
      <alignment horizontal="left" vertical="top" wrapText="1"/>
      <protection locked="0"/>
    </xf>
    <xf numFmtId="0" fontId="28" fillId="0" borderId="41" xfId="0" applyFont="1" applyBorder="1" applyAlignment="1" applyProtection="1">
      <alignment horizontal="left" vertical="top"/>
      <protection locked="0"/>
    </xf>
    <xf numFmtId="0" fontId="10" fillId="0" borderId="24" xfId="2" applyFont="1" applyBorder="1" applyAlignment="1" applyProtection="1">
      <alignment wrapText="1"/>
      <protection locked="0"/>
    </xf>
    <xf numFmtId="0" fontId="10" fillId="0" borderId="24" xfId="2" applyFont="1" applyBorder="1" applyAlignment="1" applyProtection="1">
      <alignment horizontal="center"/>
      <protection locked="0"/>
    </xf>
    <xf numFmtId="0" fontId="10" fillId="0" borderId="24" xfId="7" applyFont="1" applyBorder="1" applyAlignment="1" applyProtection="1">
      <alignment wrapText="1"/>
      <protection locked="0"/>
    </xf>
    <xf numFmtId="0" fontId="10" fillId="0" borderId="24" xfId="7" applyFont="1" applyBorder="1" applyAlignment="1" applyProtection="1">
      <alignment horizontal="center"/>
      <protection locked="0"/>
    </xf>
    <xf numFmtId="0" fontId="10" fillId="0" borderId="55" xfId="2" applyFont="1" applyBorder="1" applyAlignment="1" applyProtection="1">
      <alignment horizontal="center"/>
      <protection locked="0"/>
    </xf>
    <xf numFmtId="0" fontId="1" fillId="0" borderId="0" xfId="0" applyFont="1" applyAlignment="1">
      <alignment horizontal="center"/>
    </xf>
    <xf numFmtId="0" fontId="33" fillId="5" borderId="0" xfId="0" applyFont="1" applyFill="1"/>
    <xf numFmtId="0" fontId="0" fillId="5" borderId="0" xfId="0" applyFill="1"/>
    <xf numFmtId="0" fontId="34" fillId="5" borderId="0" xfId="0" applyFont="1" applyFill="1"/>
    <xf numFmtId="0" fontId="0" fillId="5" borderId="0" xfId="0" applyFill="1" applyAlignment="1">
      <alignment wrapText="1"/>
    </xf>
    <xf numFmtId="0" fontId="35" fillId="0" borderId="0" xfId="0" applyFont="1"/>
    <xf numFmtId="0" fontId="7" fillId="0" borderId="0" xfId="7" applyFont="1"/>
    <xf numFmtId="2" fontId="10" fillId="0" borderId="26" xfId="7" applyNumberFormat="1" applyFont="1" applyBorder="1" applyAlignment="1">
      <alignment horizontal="center"/>
    </xf>
    <xf numFmtId="0" fontId="10" fillId="0" borderId="27" xfId="7" applyFont="1" applyBorder="1" applyAlignment="1">
      <alignment wrapText="1"/>
    </xf>
    <xf numFmtId="0" fontId="10" fillId="0" borderId="27" xfId="7" applyFont="1" applyBorder="1" applyAlignment="1">
      <alignment horizontal="center"/>
    </xf>
    <xf numFmtId="2" fontId="9" fillId="0" borderId="27" xfId="7" applyNumberFormat="1" applyFont="1" applyBorder="1" applyAlignment="1">
      <alignment horizontal="center"/>
    </xf>
    <xf numFmtId="44" fontId="9" fillId="0" borderId="27" xfId="8" applyFont="1" applyBorder="1" applyAlignment="1" applyProtection="1">
      <alignment horizontal="right"/>
    </xf>
    <xf numFmtId="9" fontId="19" fillId="0" borderId="27" xfId="6" applyFont="1" applyBorder="1" applyProtection="1"/>
    <xf numFmtId="0" fontId="19" fillId="0" borderId="28" xfId="7" applyBorder="1"/>
    <xf numFmtId="44" fontId="9" fillId="0" borderId="27" xfId="8" applyFont="1" applyBorder="1" applyAlignment="1" applyProtection="1">
      <alignment horizontal="center" vertical="center"/>
    </xf>
    <xf numFmtId="2" fontId="29" fillId="0" borderId="13" xfId="0" applyNumberFormat="1" applyFont="1" applyBorder="1" applyAlignment="1" applyProtection="1">
      <alignment horizontal="center"/>
      <protection locked="0"/>
    </xf>
    <xf numFmtId="44" fontId="29" fillId="0" borderId="13" xfId="1" applyFont="1" applyFill="1" applyBorder="1" applyProtection="1">
      <protection locked="0"/>
    </xf>
    <xf numFmtId="10" fontId="9" fillId="0" borderId="9" xfId="6" applyNumberFormat="1" applyFont="1" applyBorder="1" applyProtection="1"/>
    <xf numFmtId="44" fontId="9" fillId="0" borderId="28" xfId="8" applyFont="1" applyBorder="1" applyProtection="1"/>
    <xf numFmtId="2" fontId="10" fillId="0" borderId="42" xfId="7" applyNumberFormat="1" applyFont="1" applyBorder="1" applyAlignment="1">
      <alignment horizontal="center"/>
    </xf>
    <xf numFmtId="44" fontId="9" fillId="0" borderId="41" xfId="8" applyFont="1" applyBorder="1" applyAlignment="1" applyProtection="1">
      <alignment horizontal="right"/>
    </xf>
    <xf numFmtId="2" fontId="10" fillId="0" borderId="21" xfId="2" applyNumberFormat="1" applyFont="1" applyBorder="1" applyAlignment="1" applyProtection="1">
      <alignment horizontal="center"/>
      <protection locked="0"/>
    </xf>
    <xf numFmtId="2" fontId="10" fillId="0" borderId="22" xfId="2" applyNumberFormat="1" applyFont="1" applyBorder="1" applyAlignment="1" applyProtection="1">
      <alignment horizontal="center"/>
      <protection locked="0"/>
    </xf>
    <xf numFmtId="2" fontId="10" fillId="0" borderId="23" xfId="2" applyNumberFormat="1" applyFont="1" applyBorder="1" applyAlignment="1" applyProtection="1">
      <alignment horizontal="center"/>
      <protection locked="0"/>
    </xf>
    <xf numFmtId="44" fontId="29" fillId="0" borderId="56" xfId="1" applyFont="1" applyFill="1" applyBorder="1" applyProtection="1">
      <protection locked="0"/>
    </xf>
    <xf numFmtId="2" fontId="10" fillId="0" borderId="21" xfId="7" applyNumberFormat="1" applyFont="1" applyBorder="1" applyAlignment="1" applyProtection="1">
      <alignment horizontal="center" vertical="center" wrapText="1"/>
      <protection locked="0"/>
    </xf>
    <xf numFmtId="2" fontId="10" fillId="0" borderId="22" xfId="7" applyNumberFormat="1" applyFont="1" applyBorder="1" applyAlignment="1" applyProtection="1">
      <alignment horizontal="center" vertical="center" wrapText="1"/>
      <protection locked="0"/>
    </xf>
    <xf numFmtId="2" fontId="10" fillId="0" borderId="40" xfId="7" applyNumberFormat="1" applyFont="1" applyBorder="1" applyAlignment="1" applyProtection="1">
      <alignment horizontal="center" vertical="center" wrapText="1"/>
      <protection locked="0"/>
    </xf>
    <xf numFmtId="2" fontId="10" fillId="0" borderId="58" xfId="7" applyNumberFormat="1" applyFont="1" applyBorder="1" applyAlignment="1" applyProtection="1">
      <alignment horizontal="center" vertical="center" wrapText="1"/>
      <protection locked="0"/>
    </xf>
    <xf numFmtId="44" fontId="10" fillId="0" borderId="41" xfId="8" applyFont="1" applyBorder="1" applyProtection="1"/>
    <xf numFmtId="2" fontId="10" fillId="0" borderId="48" xfId="7" applyNumberFormat="1" applyFont="1" applyBorder="1" applyAlignment="1" applyProtection="1">
      <alignment horizontal="center" vertical="center" wrapText="1"/>
      <protection locked="0"/>
    </xf>
    <xf numFmtId="2" fontId="29" fillId="0" borderId="0" xfId="0" applyNumberFormat="1" applyFont="1" applyAlignment="1" applyProtection="1">
      <alignment horizontal="center"/>
      <protection locked="0"/>
    </xf>
    <xf numFmtId="0" fontId="29" fillId="0" borderId="14" xfId="0" applyFont="1" applyBorder="1" applyAlignment="1" applyProtection="1">
      <alignment horizontal="center"/>
      <protection locked="0"/>
    </xf>
    <xf numFmtId="2" fontId="10" fillId="0" borderId="49" xfId="7" applyNumberFormat="1" applyFont="1" applyBorder="1" applyAlignment="1" applyProtection="1">
      <alignment horizontal="center" vertical="center" wrapText="1"/>
      <protection locked="0"/>
    </xf>
    <xf numFmtId="2" fontId="10" fillId="0" borderId="60" xfId="7" applyNumberFormat="1" applyFont="1" applyBorder="1" applyAlignment="1" applyProtection="1">
      <alignment horizontal="center" vertical="center" wrapText="1"/>
      <protection locked="0"/>
    </xf>
    <xf numFmtId="2" fontId="10" fillId="0" borderId="47" xfId="7" applyNumberFormat="1" applyFont="1" applyBorder="1" applyAlignment="1" applyProtection="1">
      <alignment horizontal="center" vertical="center" wrapText="1"/>
      <protection locked="0"/>
    </xf>
    <xf numFmtId="2" fontId="10" fillId="0" borderId="12" xfId="7" applyNumberFormat="1" applyFont="1" applyBorder="1" applyAlignment="1" applyProtection="1">
      <alignment horizontal="center" vertical="center" wrapText="1"/>
      <protection locked="0"/>
    </xf>
    <xf numFmtId="2" fontId="10" fillId="0" borderId="23" xfId="7" applyNumberFormat="1" applyFont="1" applyBorder="1" applyAlignment="1" applyProtection="1">
      <alignment horizontal="center" vertical="center" wrapText="1"/>
      <protection locked="0"/>
    </xf>
    <xf numFmtId="0" fontId="10" fillId="0" borderId="14" xfId="0" applyFont="1" applyBorder="1" applyAlignment="1" applyProtection="1">
      <alignment wrapText="1"/>
      <protection locked="0"/>
    </xf>
    <xf numFmtId="0" fontId="10" fillId="0" borderId="11" xfId="0" applyFont="1" applyBorder="1" applyAlignment="1" applyProtection="1">
      <alignment wrapText="1"/>
      <protection locked="0"/>
    </xf>
    <xf numFmtId="0" fontId="10" fillId="0" borderId="57" xfId="0" applyFont="1" applyBorder="1" applyAlignment="1" applyProtection="1">
      <alignment wrapText="1"/>
      <protection locked="0"/>
    </xf>
    <xf numFmtId="44" fontId="29" fillId="0" borderId="17" xfId="1" applyFont="1" applyFill="1" applyBorder="1" applyAlignment="1" applyProtection="1">
      <protection locked="0"/>
    </xf>
    <xf numFmtId="44" fontId="10" fillId="0" borderId="36" xfId="8" applyFont="1" applyBorder="1" applyProtection="1"/>
    <xf numFmtId="44" fontId="9" fillId="0" borderId="26" xfId="8" applyFont="1" applyBorder="1" applyAlignment="1" applyProtection="1">
      <alignment horizontal="right"/>
    </xf>
    <xf numFmtId="10" fontId="9" fillId="0" borderId="9" xfId="6" applyNumberFormat="1" applyFont="1" applyBorder="1" applyAlignment="1" applyProtection="1">
      <alignment horizontal="right"/>
    </xf>
    <xf numFmtId="2" fontId="10" fillId="0" borderId="21" xfId="7" applyNumberFormat="1" applyFont="1" applyBorder="1" applyAlignment="1" applyProtection="1">
      <alignment horizontal="center" vertical="center"/>
      <protection locked="0"/>
    </xf>
    <xf numFmtId="2" fontId="29" fillId="0" borderId="11" xfId="0" applyNumberFormat="1" applyFont="1" applyBorder="1" applyAlignment="1" applyProtection="1">
      <alignment horizontal="center" vertical="center"/>
      <protection locked="0"/>
    </xf>
    <xf numFmtId="2" fontId="29" fillId="0" borderId="13" xfId="0" applyNumberFormat="1" applyFont="1" applyBorder="1" applyAlignment="1" applyProtection="1">
      <alignment horizontal="center" vertical="center"/>
      <protection locked="0"/>
    </xf>
    <xf numFmtId="0" fontId="30" fillId="0" borderId="0" xfId="0" applyFont="1" applyAlignment="1" applyProtection="1">
      <alignment horizontal="center" wrapText="1"/>
      <protection locked="0"/>
    </xf>
    <xf numFmtId="0" fontId="30" fillId="0" borderId="0" xfId="0" applyFont="1" applyAlignment="1" applyProtection="1">
      <alignment horizontal="center"/>
      <protection locked="0"/>
    </xf>
    <xf numFmtId="44" fontId="29" fillId="0" borderId="20" xfId="1" applyFont="1" applyFill="1" applyBorder="1" applyProtection="1">
      <protection locked="0"/>
    </xf>
    <xf numFmtId="2" fontId="10" fillId="0" borderId="48" xfId="7" applyNumberFormat="1" applyFont="1" applyBorder="1" applyAlignment="1" applyProtection="1">
      <alignment horizontal="center" wrapText="1"/>
      <protection locked="0"/>
    </xf>
    <xf numFmtId="0" fontId="10" fillId="0" borderId="13" xfId="2" applyFont="1" applyBorder="1" applyAlignment="1" applyProtection="1">
      <alignment horizontal="center"/>
      <protection locked="0"/>
    </xf>
    <xf numFmtId="0" fontId="29" fillId="0" borderId="55" xfId="0" applyFont="1" applyBorder="1" applyAlignment="1" applyProtection="1">
      <alignment wrapText="1"/>
      <protection locked="0"/>
    </xf>
    <xf numFmtId="0" fontId="29" fillId="0" borderId="55" xfId="0" applyFont="1" applyBorder="1" applyAlignment="1" applyProtection="1">
      <alignment horizontal="center"/>
      <protection locked="0"/>
    </xf>
    <xf numFmtId="0" fontId="10" fillId="0" borderId="13" xfId="7" applyFont="1" applyBorder="1" applyAlignment="1" applyProtection="1">
      <alignment wrapText="1"/>
      <protection locked="0"/>
    </xf>
    <xf numFmtId="0" fontId="10" fillId="0" borderId="13" xfId="7" applyFont="1" applyBorder="1" applyAlignment="1" applyProtection="1">
      <alignment horizontal="center"/>
      <protection locked="0"/>
    </xf>
    <xf numFmtId="0" fontId="17" fillId="0" borderId="0" xfId="7" applyFont="1"/>
    <xf numFmtId="2" fontId="9" fillId="3" borderId="54" xfId="7" applyNumberFormat="1" applyFont="1" applyFill="1" applyBorder="1" applyAlignment="1">
      <alignment horizontal="center" vertical="center"/>
    </xf>
    <xf numFmtId="0" fontId="9" fillId="3" borderId="9" xfId="2" applyFont="1" applyFill="1" applyBorder="1" applyAlignment="1" applyProtection="1">
      <alignment horizontal="center" wrapText="1"/>
      <protection locked="0"/>
    </xf>
    <xf numFmtId="0" fontId="9" fillId="3" borderId="54" xfId="7" applyFont="1" applyFill="1" applyBorder="1" applyAlignment="1">
      <alignment horizontal="center" vertical="center"/>
    </xf>
    <xf numFmtId="44" fontId="9" fillId="3" borderId="54" xfId="8" applyFont="1" applyFill="1" applyBorder="1" applyAlignment="1" applyProtection="1">
      <alignment horizontal="center" vertical="center"/>
    </xf>
    <xf numFmtId="44" fontId="9" fillId="3" borderId="9" xfId="8" applyFont="1" applyFill="1" applyBorder="1" applyAlignment="1" applyProtection="1">
      <alignment horizontal="center" vertical="center"/>
    </xf>
    <xf numFmtId="2" fontId="9" fillId="3" borderId="9" xfId="7" applyNumberFormat="1" applyFont="1" applyFill="1" applyBorder="1" applyAlignment="1">
      <alignment horizontal="center" vertical="center"/>
    </xf>
    <xf numFmtId="0" fontId="9" fillId="3" borderId="9" xfId="2" applyFont="1" applyFill="1" applyBorder="1" applyAlignment="1" applyProtection="1">
      <alignment horizontal="center"/>
      <protection locked="0"/>
    </xf>
    <xf numFmtId="0" fontId="9" fillId="3" borderId="9" xfId="7" applyFont="1" applyFill="1" applyBorder="1" applyAlignment="1">
      <alignment horizontal="center" vertical="center"/>
    </xf>
    <xf numFmtId="44" fontId="9" fillId="3" borderId="28" xfId="8" applyFont="1" applyFill="1" applyBorder="1" applyAlignment="1" applyProtection="1">
      <alignment horizontal="center" vertical="center"/>
    </xf>
    <xf numFmtId="0" fontId="9" fillId="3" borderId="9" xfId="7" applyFont="1" applyFill="1" applyBorder="1" applyAlignment="1" applyProtection="1">
      <alignment horizontal="center" vertical="center" wrapText="1"/>
      <protection locked="0"/>
    </xf>
    <xf numFmtId="44" fontId="9" fillId="3" borderId="26" xfId="8" applyFont="1" applyFill="1" applyBorder="1" applyAlignment="1" applyProtection="1">
      <alignment horizontal="center" vertical="center"/>
    </xf>
    <xf numFmtId="2" fontId="1" fillId="0" borderId="15" xfId="0" applyNumberFormat="1" applyFont="1" applyBorder="1"/>
    <xf numFmtId="0" fontId="1" fillId="0" borderId="15" xfId="0" applyFont="1" applyBorder="1"/>
    <xf numFmtId="44" fontId="0" fillId="0" borderId="0" xfId="1" applyFont="1" applyBorder="1"/>
    <xf numFmtId="0" fontId="38" fillId="0" borderId="0" xfId="0" applyFont="1"/>
    <xf numFmtId="44" fontId="38" fillId="0" borderId="0" xfId="1" applyFont="1"/>
    <xf numFmtId="0" fontId="38" fillId="0" borderId="64" xfId="0" applyFont="1" applyBorder="1" applyAlignment="1">
      <alignment horizontal="center"/>
    </xf>
    <xf numFmtId="0" fontId="38" fillId="0" borderId="65" xfId="0" applyFont="1" applyBorder="1"/>
    <xf numFmtId="0" fontId="38" fillId="0" borderId="66" xfId="0" applyFont="1" applyBorder="1" applyAlignment="1">
      <alignment horizontal="center"/>
    </xf>
    <xf numFmtId="0" fontId="38" fillId="0" borderId="67" xfId="0" applyFont="1" applyBorder="1"/>
    <xf numFmtId="0" fontId="0" fillId="0" borderId="26" xfId="0" applyBorder="1" applyAlignment="1">
      <alignment horizontal="left"/>
    </xf>
    <xf numFmtId="0" fontId="0" fillId="0" borderId="28" xfId="0" applyBorder="1"/>
    <xf numFmtId="0" fontId="9" fillId="3" borderId="9" xfId="0" applyFont="1" applyFill="1" applyBorder="1" applyAlignment="1">
      <alignment horizontal="center"/>
    </xf>
    <xf numFmtId="0" fontId="39" fillId="3" borderId="26" xfId="0" applyFont="1" applyFill="1" applyBorder="1" applyAlignment="1">
      <alignment horizontal="center"/>
    </xf>
    <xf numFmtId="44" fontId="39" fillId="3" borderId="9" xfId="1" applyFont="1" applyFill="1" applyBorder="1" applyAlignment="1">
      <alignment horizontal="center"/>
    </xf>
    <xf numFmtId="1" fontId="10" fillId="0" borderId="16" xfId="2" applyNumberFormat="1" applyFont="1" applyBorder="1" applyAlignment="1">
      <alignment horizontal="center"/>
    </xf>
    <xf numFmtId="0" fontId="10" fillId="0" borderId="16" xfId="2" applyFont="1" applyBorder="1"/>
    <xf numFmtId="10" fontId="10" fillId="0" borderId="16" xfId="4" applyNumberFormat="1" applyFont="1" applyBorder="1" applyAlignment="1">
      <alignment horizontal="center"/>
    </xf>
    <xf numFmtId="10" fontId="13" fillId="2" borderId="16" xfId="2" applyNumberFormat="1" applyFont="1" applyFill="1" applyBorder="1" applyAlignment="1" applyProtection="1">
      <alignment horizontal="center"/>
      <protection locked="0"/>
    </xf>
    <xf numFmtId="10" fontId="10" fillId="0" borderId="16" xfId="2" applyNumberFormat="1" applyFont="1" applyBorder="1" applyAlignment="1">
      <alignment horizontal="center"/>
    </xf>
    <xf numFmtId="10" fontId="12" fillId="0" borderId="16" xfId="2" applyNumberFormat="1" applyFont="1" applyBorder="1" applyAlignment="1">
      <alignment horizontal="center"/>
    </xf>
    <xf numFmtId="166" fontId="10" fillId="0" borderId="16" xfId="2" applyNumberFormat="1" applyFont="1" applyBorder="1" applyAlignment="1">
      <alignment horizontal="center"/>
    </xf>
    <xf numFmtId="0" fontId="10" fillId="0" borderId="53" xfId="2" applyFont="1" applyBorder="1" applyAlignment="1">
      <alignment horizontal="center"/>
    </xf>
    <xf numFmtId="0" fontId="10" fillId="0" borderId="53" xfId="2" applyFont="1" applyBorder="1"/>
    <xf numFmtId="44" fontId="10" fillId="0" borderId="59" xfId="3" applyFont="1" applyFill="1" applyBorder="1"/>
    <xf numFmtId="10" fontId="10" fillId="0" borderId="53" xfId="4" applyNumberFormat="1" applyFont="1" applyBorder="1"/>
    <xf numFmtId="10" fontId="13" fillId="2" borderId="53" xfId="2" applyNumberFormat="1" applyFont="1" applyFill="1" applyBorder="1" applyProtection="1">
      <protection locked="0"/>
    </xf>
    <xf numFmtId="10" fontId="10" fillId="0" borderId="53" xfId="2" applyNumberFormat="1" applyFont="1" applyBorder="1"/>
    <xf numFmtId="10" fontId="12" fillId="0" borderId="53" xfId="2" applyNumberFormat="1" applyFont="1" applyBorder="1"/>
    <xf numFmtId="44" fontId="10" fillId="0" borderId="53" xfId="3" applyFont="1" applyBorder="1"/>
    <xf numFmtId="166" fontId="10" fillId="0" borderId="53" xfId="2" applyNumberFormat="1" applyFont="1" applyBorder="1"/>
    <xf numFmtId="0" fontId="6" fillId="3" borderId="75" xfId="2" applyFont="1" applyFill="1" applyBorder="1" applyAlignment="1">
      <alignment horizontal="center" vertical="center"/>
    </xf>
    <xf numFmtId="0" fontId="6" fillId="3" borderId="76" xfId="2" applyFont="1" applyFill="1" applyBorder="1" applyAlignment="1">
      <alignment vertical="center"/>
    </xf>
    <xf numFmtId="44" fontId="6" fillId="3" borderId="76" xfId="3" applyFont="1" applyFill="1" applyBorder="1" applyAlignment="1">
      <alignment vertical="center"/>
    </xf>
    <xf numFmtId="10" fontId="6" fillId="3" borderId="76" xfId="4" applyNumberFormat="1" applyFont="1" applyFill="1" applyBorder="1" applyAlignment="1">
      <alignment vertical="center"/>
    </xf>
    <xf numFmtId="10" fontId="31" fillId="3" borderId="76" xfId="4" applyNumberFormat="1" applyFont="1" applyFill="1" applyBorder="1" applyAlignment="1">
      <alignment vertical="center"/>
    </xf>
    <xf numFmtId="10" fontId="31" fillId="3" borderId="76" xfId="2" applyNumberFormat="1" applyFont="1" applyFill="1" applyBorder="1" applyAlignment="1">
      <alignment vertical="center"/>
    </xf>
    <xf numFmtId="10" fontId="32" fillId="3" borderId="76" xfId="2" applyNumberFormat="1" applyFont="1" applyFill="1" applyBorder="1" applyAlignment="1">
      <alignment vertical="center"/>
    </xf>
    <xf numFmtId="166" fontId="6" fillId="3" borderId="77" xfId="2" applyNumberFormat="1" applyFont="1" applyFill="1" applyBorder="1" applyAlignment="1">
      <alignment vertical="center"/>
    </xf>
    <xf numFmtId="44" fontId="10" fillId="2" borderId="59" xfId="3" applyFont="1" applyFill="1" applyBorder="1" applyProtection="1">
      <protection locked="0"/>
    </xf>
    <xf numFmtId="44" fontId="6" fillId="3" borderId="75" xfId="3" applyFont="1" applyFill="1" applyBorder="1" applyAlignment="1">
      <alignment vertical="center"/>
    </xf>
    <xf numFmtId="10" fontId="31" fillId="3" borderId="77" xfId="2" applyNumberFormat="1" applyFont="1" applyFill="1" applyBorder="1" applyAlignment="1">
      <alignment vertical="center"/>
    </xf>
    <xf numFmtId="0" fontId="10" fillId="0" borderId="0" xfId="2" applyFont="1" applyAlignment="1">
      <alignment vertical="center"/>
    </xf>
    <xf numFmtId="0" fontId="38" fillId="0" borderId="69" xfId="0" applyFont="1" applyBorder="1" applyAlignment="1">
      <alignment horizontal="center"/>
    </xf>
    <xf numFmtId="0" fontId="38" fillId="0" borderId="71" xfId="0" applyFont="1" applyBorder="1"/>
    <xf numFmtId="44" fontId="38" fillId="0" borderId="73" xfId="1" applyFont="1" applyBorder="1"/>
    <xf numFmtId="44" fontId="38" fillId="0" borderId="38" xfId="1" applyFont="1" applyBorder="1"/>
    <xf numFmtId="44" fontId="9" fillId="0" borderId="27" xfId="8" applyFont="1" applyBorder="1" applyAlignment="1" applyProtection="1">
      <alignment horizontal="right" vertical="center"/>
    </xf>
    <xf numFmtId="9" fontId="20" fillId="0" borderId="0" xfId="6" applyFont="1" applyFill="1" applyBorder="1" applyProtection="1">
      <protection locked="0"/>
    </xf>
    <xf numFmtId="44" fontId="40" fillId="0" borderId="41" xfId="8" applyFont="1" applyBorder="1" applyAlignment="1" applyProtection="1">
      <alignment horizontal="right"/>
    </xf>
    <xf numFmtId="0" fontId="37" fillId="0" borderId="0" xfId="7" applyFont="1"/>
    <xf numFmtId="44" fontId="36" fillId="0" borderId="9" xfId="8" applyFont="1" applyBorder="1" applyProtection="1"/>
    <xf numFmtId="0" fontId="10" fillId="0" borderId="50"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7" fillId="0" borderId="0" xfId="7" applyFont="1" applyAlignment="1">
      <alignment horizontal="center" vertical="center"/>
    </xf>
    <xf numFmtId="2" fontId="10" fillId="0" borderId="78" xfId="2" applyNumberFormat="1" applyFont="1" applyBorder="1" applyAlignment="1" applyProtection="1">
      <alignment horizontal="center"/>
      <protection locked="0"/>
    </xf>
    <xf numFmtId="0" fontId="45" fillId="0" borderId="10" xfId="0" applyFont="1" applyBorder="1" applyAlignment="1" applyProtection="1">
      <alignment horizontal="left" vertical="top" wrapText="1"/>
      <protection locked="0"/>
    </xf>
    <xf numFmtId="0" fontId="46" fillId="0" borderId="10" xfId="0" applyFont="1" applyBorder="1" applyAlignment="1" applyProtection="1">
      <alignment horizontal="center" vertical="center"/>
      <protection locked="0"/>
    </xf>
    <xf numFmtId="2" fontId="46" fillId="0" borderId="10" xfId="0" applyNumberFormat="1" applyFont="1" applyBorder="1" applyAlignment="1" applyProtection="1">
      <alignment horizontal="center" vertical="center"/>
      <protection locked="0"/>
    </xf>
    <xf numFmtId="44" fontId="46" fillId="0" borderId="10" xfId="1" applyFont="1" applyBorder="1" applyAlignment="1" applyProtection="1">
      <alignment vertical="center"/>
      <protection locked="0"/>
    </xf>
    <xf numFmtId="2" fontId="10" fillId="0" borderId="79" xfId="2" applyNumberFormat="1" applyFont="1" applyBorder="1" applyAlignment="1" applyProtection="1">
      <alignment horizontal="center"/>
      <protection locked="0"/>
    </xf>
    <xf numFmtId="2" fontId="9" fillId="8" borderId="80" xfId="7" applyNumberFormat="1" applyFont="1" applyFill="1" applyBorder="1" applyAlignment="1">
      <alignment horizontal="center" vertical="center"/>
    </xf>
    <xf numFmtId="0" fontId="10" fillId="8" borderId="0" xfId="7" applyFont="1" applyFill="1" applyAlignment="1" applyProtection="1">
      <alignment horizontal="center" vertical="center" wrapText="1"/>
      <protection locked="0"/>
    </xf>
    <xf numFmtId="0" fontId="9" fillId="8" borderId="0" xfId="7" applyFont="1" applyFill="1" applyAlignment="1">
      <alignment horizontal="center" vertical="center"/>
    </xf>
    <xf numFmtId="2" fontId="9" fillId="8" borderId="0" xfId="7" applyNumberFormat="1" applyFont="1" applyFill="1" applyAlignment="1">
      <alignment horizontal="center" vertical="center"/>
    </xf>
    <xf numFmtId="44" fontId="9" fillId="8" borderId="0" xfId="8" applyFont="1" applyFill="1" applyBorder="1" applyAlignment="1" applyProtection="1">
      <alignment horizontal="center" vertical="center"/>
    </xf>
    <xf numFmtId="44" fontId="9" fillId="8" borderId="54" xfId="8" applyFont="1" applyFill="1" applyBorder="1" applyAlignment="1" applyProtection="1">
      <alignment horizontal="center" vertical="center"/>
    </xf>
    <xf numFmtId="44" fontId="9" fillId="8" borderId="25" xfId="8" applyFont="1" applyFill="1" applyBorder="1" applyAlignment="1" applyProtection="1">
      <alignment horizontal="center" vertical="center"/>
    </xf>
    <xf numFmtId="0" fontId="45" fillId="0" borderId="10" xfId="0" applyFont="1" applyBorder="1" applyAlignment="1" applyProtection="1">
      <alignment horizontal="center" vertical="top" wrapText="1"/>
      <protection locked="0"/>
    </xf>
    <xf numFmtId="44" fontId="9" fillId="8" borderId="80" xfId="8" applyFont="1" applyFill="1" applyBorder="1" applyAlignment="1" applyProtection="1">
      <alignment horizontal="center" vertical="center"/>
    </xf>
    <xf numFmtId="0" fontId="19" fillId="8" borderId="0" xfId="7" applyFill="1" applyAlignment="1">
      <alignment vertical="center"/>
    </xf>
    <xf numFmtId="0" fontId="1" fillId="0" borderId="68" xfId="0" applyFont="1" applyBorder="1"/>
    <xf numFmtId="0" fontId="1" fillId="0" borderId="14" xfId="0" applyFont="1" applyBorder="1"/>
    <xf numFmtId="0" fontId="1" fillId="0" borderId="19" xfId="0" applyFont="1" applyBorder="1"/>
    <xf numFmtId="0" fontId="1" fillId="0" borderId="11" xfId="0" applyFont="1" applyBorder="1"/>
    <xf numFmtId="0" fontId="1" fillId="0" borderId="18" xfId="0" applyFont="1" applyBorder="1"/>
    <xf numFmtId="0" fontId="1" fillId="0" borderId="57" xfId="0" applyFont="1" applyBorder="1"/>
    <xf numFmtId="0" fontId="1" fillId="0" borderId="63" xfId="0" applyFont="1" applyBorder="1"/>
    <xf numFmtId="0" fontId="1" fillId="0" borderId="24" xfId="0" applyFont="1" applyBorder="1"/>
    <xf numFmtId="0" fontId="1" fillId="0" borderId="52" xfId="0" applyFont="1" applyBorder="1"/>
    <xf numFmtId="44" fontId="1" fillId="0" borderId="11" xfId="0" applyNumberFormat="1" applyFont="1" applyBorder="1"/>
    <xf numFmtId="44" fontId="1" fillId="0" borderId="57" xfId="0" applyNumberFormat="1" applyFont="1" applyBorder="1"/>
    <xf numFmtId="44" fontId="15" fillId="0" borderId="38" xfId="1" applyFont="1" applyBorder="1"/>
    <xf numFmtId="44" fontId="1" fillId="0" borderId="74" xfId="1" applyFont="1" applyBorder="1"/>
    <xf numFmtId="44" fontId="1" fillId="0" borderId="18" xfId="0" applyNumberFormat="1" applyFont="1" applyBorder="1"/>
    <xf numFmtId="44" fontId="1" fillId="0" borderId="81" xfId="0" applyNumberFormat="1" applyFont="1" applyBorder="1"/>
    <xf numFmtId="0" fontId="18" fillId="0" borderId="0" xfId="0" applyFont="1" applyAlignment="1">
      <alignment horizontal="left" vertical="top" wrapText="1"/>
    </xf>
    <xf numFmtId="2" fontId="25" fillId="0" borderId="12" xfId="7" applyNumberFormat="1" applyFont="1" applyBorder="1" applyAlignment="1">
      <alignment horizontal="center" vertical="center" textRotation="90" wrapText="1"/>
    </xf>
    <xf numFmtId="2" fontId="25" fillId="0" borderId="42" xfId="7" applyNumberFormat="1" applyFont="1" applyBorder="1" applyAlignment="1">
      <alignment horizontal="center" vertical="center" textRotation="90" wrapText="1"/>
    </xf>
    <xf numFmtId="2" fontId="8" fillId="5" borderId="0" xfId="7" applyNumberFormat="1" applyFont="1" applyFill="1" applyAlignment="1">
      <alignment horizontal="center" wrapText="1"/>
    </xf>
    <xf numFmtId="0" fontId="37" fillId="6" borderId="0" xfId="7" applyFont="1" applyFill="1" applyAlignment="1">
      <alignment horizontal="center"/>
    </xf>
    <xf numFmtId="0" fontId="8" fillId="7" borderId="0" xfId="7" applyFont="1" applyFill="1" applyAlignment="1">
      <alignment horizontal="center" wrapText="1"/>
    </xf>
    <xf numFmtId="0" fontId="41" fillId="7" borderId="2" xfId="2" applyFont="1" applyFill="1" applyBorder="1" applyAlignment="1">
      <alignment horizontal="center" vertical="center" wrapText="1"/>
    </xf>
    <xf numFmtId="0" fontId="41" fillId="7" borderId="3" xfId="2" applyFont="1" applyFill="1" applyBorder="1" applyAlignment="1">
      <alignment horizontal="center" vertical="center" wrapText="1"/>
    </xf>
    <xf numFmtId="0" fontId="41" fillId="7" borderId="4" xfId="2" applyFont="1" applyFill="1" applyBorder="1" applyAlignment="1">
      <alignment horizontal="center" vertical="center" wrapText="1"/>
    </xf>
    <xf numFmtId="0" fontId="41" fillId="7" borderId="5" xfId="2" applyFont="1" applyFill="1" applyBorder="1" applyAlignment="1">
      <alignment horizontal="center" vertical="center" wrapText="1"/>
    </xf>
    <xf numFmtId="0" fontId="41" fillId="7" borderId="0" xfId="2" applyFont="1" applyFill="1" applyAlignment="1">
      <alignment horizontal="center" vertical="center" wrapText="1"/>
    </xf>
    <xf numFmtId="0" fontId="41" fillId="7" borderId="6" xfId="2" applyFont="1" applyFill="1" applyBorder="1" applyAlignment="1">
      <alignment horizontal="center" vertical="center" wrapText="1"/>
    </xf>
    <xf numFmtId="0" fontId="41" fillId="7" borderId="7" xfId="2" applyFont="1" applyFill="1" applyBorder="1" applyAlignment="1">
      <alignment horizontal="center" vertical="center" wrapText="1"/>
    </xf>
    <xf numFmtId="0" fontId="41" fillId="7" borderId="1" xfId="2" applyFont="1" applyFill="1" applyBorder="1" applyAlignment="1">
      <alignment horizontal="center" vertical="center" wrapText="1"/>
    </xf>
    <xf numFmtId="0" fontId="41" fillId="7" borderId="8" xfId="2" applyFont="1" applyFill="1" applyBorder="1" applyAlignment="1">
      <alignment horizontal="center" vertical="center" wrapText="1"/>
    </xf>
    <xf numFmtId="0" fontId="9" fillId="3" borderId="70" xfId="2" applyFont="1" applyFill="1" applyBorder="1" applyAlignment="1">
      <alignment horizontal="center" vertical="center" wrapText="1"/>
    </xf>
    <xf numFmtId="0" fontId="9" fillId="3" borderId="72" xfId="2" applyFont="1" applyFill="1" applyBorder="1" applyAlignment="1">
      <alignment horizontal="center" vertical="center" wrapText="1"/>
    </xf>
    <xf numFmtId="0" fontId="9" fillId="3" borderId="71" xfId="2" applyFont="1" applyFill="1" applyBorder="1" applyAlignment="1">
      <alignment horizontal="center" vertical="center" wrapText="1"/>
    </xf>
    <xf numFmtId="0" fontId="9" fillId="3" borderId="67" xfId="2" applyFont="1" applyFill="1" applyBorder="1" applyAlignment="1">
      <alignment horizontal="center" vertical="center" wrapText="1"/>
    </xf>
    <xf numFmtId="0" fontId="9" fillId="3" borderId="69" xfId="2" applyFont="1" applyFill="1" applyBorder="1" applyAlignment="1">
      <alignment horizontal="center" vertical="center" wrapText="1"/>
    </xf>
    <xf numFmtId="0" fontId="9" fillId="3" borderId="66" xfId="2" applyFont="1" applyFill="1" applyBorder="1" applyAlignment="1">
      <alignment horizontal="center" vertical="center" wrapText="1"/>
    </xf>
    <xf numFmtId="0" fontId="14" fillId="0" borderId="0" xfId="2" applyFont="1"/>
    <xf numFmtId="0" fontId="5" fillId="0" borderId="0" xfId="2" applyFont="1" applyAlignment="1">
      <alignment horizontal="justify"/>
    </xf>
    <xf numFmtId="14" fontId="5" fillId="0" borderId="0" xfId="2" applyNumberFormat="1" applyFont="1" applyAlignment="1">
      <alignment horizontal="justify"/>
    </xf>
    <xf numFmtId="0" fontId="24" fillId="0" borderId="0" xfId="2" applyFont="1" applyAlignment="1">
      <alignment horizontal="center" vertical="center"/>
    </xf>
    <xf numFmtId="0" fontId="15" fillId="0" borderId="61" xfId="0" applyFont="1" applyBorder="1" applyAlignment="1">
      <alignment horizontal="center"/>
    </xf>
    <xf numFmtId="0" fontId="15" fillId="0" borderId="10" xfId="0" applyFont="1" applyBorder="1" applyAlignment="1">
      <alignment horizontal="center"/>
    </xf>
    <xf numFmtId="0" fontId="15" fillId="0" borderId="62" xfId="0" applyFont="1" applyBorder="1" applyAlignment="1">
      <alignment horizontal="center"/>
    </xf>
    <xf numFmtId="0" fontId="1" fillId="0" borderId="61" xfId="0" applyFont="1" applyBorder="1" applyAlignment="1">
      <alignment horizontal="center"/>
    </xf>
    <xf numFmtId="0" fontId="1" fillId="0" borderId="10" xfId="0" applyFont="1" applyBorder="1" applyAlignment="1">
      <alignment horizontal="center"/>
    </xf>
    <xf numFmtId="0" fontId="1" fillId="0" borderId="62" xfId="0" applyFont="1" applyBorder="1" applyAlignment="1">
      <alignment horizontal="center"/>
    </xf>
    <xf numFmtId="0" fontId="5" fillId="0" borderId="61" xfId="2" applyFont="1" applyBorder="1" applyAlignment="1">
      <alignment horizontal="center"/>
    </xf>
    <xf numFmtId="0" fontId="5" fillId="0" borderId="10" xfId="2" applyFont="1" applyBorder="1" applyAlignment="1">
      <alignment horizontal="center"/>
    </xf>
    <xf numFmtId="0" fontId="5" fillId="0" borderId="62" xfId="2" applyFont="1" applyBorder="1" applyAlignment="1">
      <alignment horizontal="center"/>
    </xf>
    <xf numFmtId="0" fontId="3" fillId="0" borderId="26" xfId="0" applyFont="1" applyBorder="1" applyAlignment="1">
      <alignment horizontal="center"/>
    </xf>
    <xf numFmtId="0" fontId="3" fillId="0" borderId="28" xfId="0" applyFont="1" applyBorder="1" applyAlignment="1">
      <alignment horizontal="center"/>
    </xf>
    <xf numFmtId="164" fontId="5" fillId="0" borderId="61" xfId="2" applyNumberFormat="1" applyFont="1" applyBorder="1" applyAlignment="1">
      <alignment horizontal="center"/>
    </xf>
    <xf numFmtId="164" fontId="5" fillId="0" borderId="62" xfId="2" applyNumberFormat="1" applyFont="1" applyBorder="1" applyAlignment="1">
      <alignment horizontal="center"/>
    </xf>
    <xf numFmtId="0" fontId="9" fillId="3" borderId="69" xfId="0" applyFont="1" applyFill="1" applyBorder="1" applyAlignment="1">
      <alignment horizontal="center" vertical="center"/>
    </xf>
    <xf numFmtId="0" fontId="9" fillId="3" borderId="66" xfId="0" applyFont="1" applyFill="1" applyBorder="1" applyAlignment="1">
      <alignment horizontal="center" vertical="center"/>
    </xf>
    <xf numFmtId="0" fontId="9" fillId="3" borderId="70" xfId="0" applyFont="1" applyFill="1" applyBorder="1" applyAlignment="1">
      <alignment horizontal="center" vertical="center"/>
    </xf>
    <xf numFmtId="0" fontId="38" fillId="3" borderId="72" xfId="0" applyFont="1" applyFill="1" applyBorder="1" applyAlignment="1">
      <alignment horizontal="center" vertical="center"/>
    </xf>
    <xf numFmtId="0" fontId="9" fillId="3" borderId="71" xfId="0" applyFont="1" applyFill="1" applyBorder="1" applyAlignment="1">
      <alignment horizontal="center" vertical="center"/>
    </xf>
    <xf numFmtId="0" fontId="38" fillId="3" borderId="67" xfId="0" applyFont="1" applyFill="1" applyBorder="1" applyAlignment="1">
      <alignment horizontal="center" vertical="center"/>
    </xf>
    <xf numFmtId="2" fontId="21" fillId="0" borderId="0" xfId="7" applyNumberFormat="1" applyFont="1" applyAlignment="1">
      <alignment horizontal="center"/>
    </xf>
    <xf numFmtId="0" fontId="6" fillId="0" borderId="2" xfId="0" applyFont="1" applyBorder="1" applyAlignment="1" applyProtection="1">
      <alignment horizontal="center" wrapText="1"/>
      <protection locked="0"/>
    </xf>
    <xf numFmtId="0" fontId="6" fillId="0" borderId="3" xfId="0" applyFont="1" applyBorder="1" applyAlignment="1" applyProtection="1">
      <alignment horizontal="center" wrapText="1"/>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0" xfId="0" applyFont="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7"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0" borderId="8" xfId="0" applyFont="1" applyBorder="1" applyAlignment="1" applyProtection="1">
      <alignment horizontal="center" wrapText="1"/>
      <protection locked="0"/>
    </xf>
    <xf numFmtId="0" fontId="6" fillId="0" borderId="1" xfId="0" applyFont="1" applyBorder="1" applyAlignment="1">
      <alignment horizontal="center" wrapText="1"/>
    </xf>
  </cellXfs>
  <cellStyles count="11">
    <cellStyle name="Estilo 1" xfId="9" xr:uid="{00000000-0005-0000-0000-000000000000}"/>
    <cellStyle name="Euro" xfId="5" xr:uid="{00000000-0005-0000-0000-000001000000}"/>
    <cellStyle name="Moneda" xfId="1" builtinId="4"/>
    <cellStyle name="Moneda 2" xfId="3" xr:uid="{00000000-0005-0000-0000-000003000000}"/>
    <cellStyle name="Moneda 3" xfId="8" xr:uid="{00000000-0005-0000-0000-000004000000}"/>
    <cellStyle name="Normal" xfId="0" builtinId="0"/>
    <cellStyle name="Normal 11 2" xfId="10" xr:uid="{00000000-0005-0000-0000-000006000000}"/>
    <cellStyle name="Normal 2" xfId="2" xr:uid="{00000000-0005-0000-0000-000007000000}"/>
    <cellStyle name="Normal 3" xfId="7" xr:uid="{00000000-0005-0000-0000-000008000000}"/>
    <cellStyle name="Porcentaje" xfId="6" builtinId="5"/>
    <cellStyle name="Porcentaje 2" xfId="4" xr:uid="{00000000-0005-0000-0000-00000A000000}"/>
  </cellStyles>
  <dxfs count="0"/>
  <tableStyles count="0" defaultTableStyle="TableStyleMedium2" defaultPivotStyle="PivotStyleLight16"/>
  <colors>
    <mruColors>
      <color rgb="FFCC3300"/>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14</xdr:col>
      <xdr:colOff>704850</xdr:colOff>
      <xdr:row>16</xdr:row>
      <xdr:rowOff>9525</xdr:rowOff>
    </xdr:from>
    <xdr:to>
      <xdr:col>19</xdr:col>
      <xdr:colOff>761517</xdr:colOff>
      <xdr:row>30</xdr:row>
      <xdr:rowOff>190144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9829800" y="2857500"/>
          <a:ext cx="3866667" cy="2847619"/>
        </a:xfrm>
        <a:prstGeom prst="rect">
          <a:avLst/>
        </a:prstGeom>
      </xdr:spPr>
    </xdr:pic>
    <xdr:clientData/>
  </xdr:twoCellAnchor>
  <xdr:twoCellAnchor editAs="oneCell">
    <xdr:from>
      <xdr:col>1</xdr:col>
      <xdr:colOff>0</xdr:colOff>
      <xdr:row>8</xdr:row>
      <xdr:rowOff>1749</xdr:rowOff>
    </xdr:from>
    <xdr:to>
      <xdr:col>10</xdr:col>
      <xdr:colOff>11780</xdr:colOff>
      <xdr:row>24</xdr:row>
      <xdr:rowOff>163904</xdr:rowOff>
    </xdr:to>
    <xdr:pic>
      <xdr:nvPicPr>
        <xdr:cNvPr id="4" name="Imagen 3">
          <a:extLst>
            <a:ext uri="{FF2B5EF4-FFF2-40B4-BE49-F238E27FC236}">
              <a16:creationId xmlns:a16="http://schemas.microsoft.com/office/drawing/2014/main" id="{41F7ED01-7E0E-FF46-A94A-7DB0D16CC6EB}"/>
            </a:ext>
          </a:extLst>
        </xdr:cNvPr>
        <xdr:cNvPicPr>
          <a:picLocks noChangeAspect="1"/>
        </xdr:cNvPicPr>
      </xdr:nvPicPr>
      <xdr:blipFill>
        <a:blip xmlns:r="http://schemas.openxmlformats.org/officeDocument/2006/relationships" r:embed="rId2"/>
        <a:stretch>
          <a:fillRect/>
        </a:stretch>
      </xdr:blipFill>
      <xdr:spPr>
        <a:xfrm>
          <a:off x="202464" y="1326966"/>
          <a:ext cx="7061200" cy="3162300"/>
        </a:xfrm>
        <a:prstGeom prst="rect">
          <a:avLst/>
        </a:prstGeom>
      </xdr:spPr>
    </xdr:pic>
    <xdr:clientData/>
  </xdr:twoCellAnchor>
  <xdr:twoCellAnchor editAs="oneCell">
    <xdr:from>
      <xdr:col>0</xdr:col>
      <xdr:colOff>200071</xdr:colOff>
      <xdr:row>23</xdr:row>
      <xdr:rowOff>49972</xdr:rowOff>
    </xdr:from>
    <xdr:to>
      <xdr:col>9</xdr:col>
      <xdr:colOff>812248</xdr:colOff>
      <xdr:row>40</xdr:row>
      <xdr:rowOff>134086</xdr:rowOff>
    </xdr:to>
    <xdr:pic>
      <xdr:nvPicPr>
        <xdr:cNvPr id="5" name="Imagen 4">
          <a:extLst>
            <a:ext uri="{FF2B5EF4-FFF2-40B4-BE49-F238E27FC236}">
              <a16:creationId xmlns:a16="http://schemas.microsoft.com/office/drawing/2014/main" id="{0ACA07D4-4F8D-EF40-A35D-179DCD302171}"/>
            </a:ext>
          </a:extLst>
        </xdr:cNvPr>
        <xdr:cNvPicPr>
          <a:picLocks noChangeAspect="1"/>
        </xdr:cNvPicPr>
      </xdr:nvPicPr>
      <xdr:blipFill>
        <a:blip xmlns:r="http://schemas.openxmlformats.org/officeDocument/2006/relationships" r:embed="rId3"/>
        <a:stretch>
          <a:fillRect/>
        </a:stretch>
      </xdr:blipFill>
      <xdr:spPr>
        <a:xfrm>
          <a:off x="200071" y="4191276"/>
          <a:ext cx="7035800" cy="3213100"/>
        </a:xfrm>
        <a:prstGeom prst="rect">
          <a:avLst/>
        </a:prstGeom>
      </xdr:spPr>
    </xdr:pic>
    <xdr:clientData/>
  </xdr:twoCellAnchor>
  <xdr:twoCellAnchor editAs="oneCell">
    <xdr:from>
      <xdr:col>0</xdr:col>
      <xdr:colOff>184058</xdr:colOff>
      <xdr:row>40</xdr:row>
      <xdr:rowOff>117889</xdr:rowOff>
    </xdr:from>
    <xdr:to>
      <xdr:col>10</xdr:col>
      <xdr:colOff>31474</xdr:colOff>
      <xdr:row>57</xdr:row>
      <xdr:rowOff>176604</xdr:rowOff>
    </xdr:to>
    <xdr:pic>
      <xdr:nvPicPr>
        <xdr:cNvPr id="6" name="Imagen 5">
          <a:extLst>
            <a:ext uri="{FF2B5EF4-FFF2-40B4-BE49-F238E27FC236}">
              <a16:creationId xmlns:a16="http://schemas.microsoft.com/office/drawing/2014/main" id="{BE71773A-F737-764A-B6C5-6447DE78FE07}"/>
            </a:ext>
          </a:extLst>
        </xdr:cNvPr>
        <xdr:cNvPicPr>
          <a:picLocks noChangeAspect="1"/>
        </xdr:cNvPicPr>
      </xdr:nvPicPr>
      <xdr:blipFill>
        <a:blip xmlns:r="http://schemas.openxmlformats.org/officeDocument/2006/relationships" r:embed="rId4"/>
        <a:stretch>
          <a:fillRect/>
        </a:stretch>
      </xdr:blipFill>
      <xdr:spPr>
        <a:xfrm>
          <a:off x="184058" y="7388179"/>
          <a:ext cx="7099300" cy="318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6"/>
  <sheetViews>
    <sheetView workbookViewId="0">
      <selection activeCell="A10" sqref="A10"/>
    </sheetView>
  </sheetViews>
  <sheetFormatPr baseColWidth="10" defaultRowHeight="15" x14ac:dyDescent="0.25"/>
  <cols>
    <col min="1" max="1" width="33.42578125" bestFit="1" customWidth="1"/>
    <col min="2" max="2" width="3.7109375" customWidth="1"/>
    <col min="3" max="3" width="20.7109375" customWidth="1"/>
    <col min="4" max="4" width="3.7109375" customWidth="1"/>
    <col min="5" max="5" width="15.140625" bestFit="1" customWidth="1"/>
    <col min="6" max="6" width="4.28515625" customWidth="1"/>
    <col min="7" max="7" width="21.28515625" bestFit="1" customWidth="1"/>
    <col min="9" max="9" width="20.140625" bestFit="1" customWidth="1"/>
    <col min="10" max="10" width="4.28515625" customWidth="1"/>
    <col min="11" max="11" width="20.140625" bestFit="1" customWidth="1"/>
  </cols>
  <sheetData>
    <row r="2" spans="1:14" x14ac:dyDescent="0.25">
      <c r="A2" s="25" t="s">
        <v>53</v>
      </c>
      <c r="B2" s="25"/>
      <c r="C2" s="298" t="s">
        <v>67</v>
      </c>
      <c r="D2" s="25"/>
      <c r="E2" s="25" t="s">
        <v>52</v>
      </c>
      <c r="G2" s="25" t="s">
        <v>56</v>
      </c>
      <c r="I2" s="25" t="s">
        <v>81</v>
      </c>
      <c r="K2" s="25" t="s">
        <v>88</v>
      </c>
    </row>
    <row r="3" spans="1:14" x14ac:dyDescent="0.25">
      <c r="A3" t="s">
        <v>29</v>
      </c>
      <c r="C3" s="298"/>
      <c r="E3" t="s">
        <v>28</v>
      </c>
      <c r="G3" t="s">
        <v>54</v>
      </c>
      <c r="I3" t="s">
        <v>54</v>
      </c>
      <c r="K3">
        <v>60</v>
      </c>
    </row>
    <row r="4" spans="1:14" x14ac:dyDescent="0.25">
      <c r="A4" t="s">
        <v>61</v>
      </c>
      <c r="C4" s="298"/>
      <c r="E4" t="s">
        <v>109</v>
      </c>
      <c r="G4" t="s">
        <v>55</v>
      </c>
      <c r="I4" t="s">
        <v>55</v>
      </c>
      <c r="K4">
        <v>70</v>
      </c>
    </row>
    <row r="5" spans="1:14" x14ac:dyDescent="0.25">
      <c r="A5" t="s">
        <v>62</v>
      </c>
      <c r="C5" s="298"/>
      <c r="G5" s="25" t="s">
        <v>57</v>
      </c>
      <c r="K5">
        <v>80</v>
      </c>
    </row>
    <row r="6" spans="1:14" x14ac:dyDescent="0.25">
      <c r="C6">
        <v>1</v>
      </c>
      <c r="G6" t="s">
        <v>54</v>
      </c>
      <c r="K6" s="1">
        <v>90</v>
      </c>
      <c r="L6" s="1"/>
      <c r="M6" s="1"/>
      <c r="N6" s="1"/>
    </row>
    <row r="7" spans="1:14" x14ac:dyDescent="0.25">
      <c r="A7" s="25" t="s">
        <v>65</v>
      </c>
      <c r="C7">
        <v>2</v>
      </c>
      <c r="G7" t="s">
        <v>55</v>
      </c>
      <c r="I7" s="2" t="s">
        <v>90</v>
      </c>
      <c r="K7" s="25" t="s">
        <v>91</v>
      </c>
      <c r="L7" s="1"/>
      <c r="M7" s="1"/>
      <c r="N7" s="1"/>
    </row>
    <row r="8" spans="1:14" x14ac:dyDescent="0.25">
      <c r="A8" t="s">
        <v>77</v>
      </c>
      <c r="C8">
        <v>3</v>
      </c>
      <c r="G8" s="25" t="s">
        <v>18</v>
      </c>
      <c r="I8" s="1" t="s">
        <v>89</v>
      </c>
      <c r="K8" s="1">
        <v>1</v>
      </c>
      <c r="L8" s="1"/>
      <c r="M8" s="1"/>
      <c r="N8" s="1"/>
    </row>
    <row r="9" spans="1:14" x14ac:dyDescent="0.25">
      <c r="A9" t="s">
        <v>78</v>
      </c>
      <c r="C9">
        <v>4</v>
      </c>
      <c r="G9" t="s">
        <v>54</v>
      </c>
      <c r="I9" s="1" t="s">
        <v>9</v>
      </c>
      <c r="K9" s="1">
        <v>2</v>
      </c>
    </row>
    <row r="10" spans="1:14" x14ac:dyDescent="0.25">
      <c r="A10" t="s">
        <v>66</v>
      </c>
      <c r="C10">
        <v>5</v>
      </c>
      <c r="G10" t="s">
        <v>55</v>
      </c>
      <c r="I10" s="1" t="s">
        <v>10</v>
      </c>
      <c r="K10" s="1">
        <v>3</v>
      </c>
    </row>
    <row r="11" spans="1:14" x14ac:dyDescent="0.25">
      <c r="C11">
        <v>6</v>
      </c>
      <c r="G11" s="25" t="s">
        <v>58</v>
      </c>
      <c r="I11" s="1" t="s">
        <v>11</v>
      </c>
      <c r="K11" s="1">
        <v>4</v>
      </c>
    </row>
    <row r="12" spans="1:14" x14ac:dyDescent="0.25">
      <c r="A12" s="25" t="s">
        <v>79</v>
      </c>
      <c r="C12">
        <v>7</v>
      </c>
      <c r="G12" t="s">
        <v>54</v>
      </c>
      <c r="I12" s="1" t="s">
        <v>16</v>
      </c>
      <c r="K12" s="1">
        <v>5</v>
      </c>
    </row>
    <row r="13" spans="1:14" x14ac:dyDescent="0.25">
      <c r="A13" t="s">
        <v>80</v>
      </c>
      <c r="C13">
        <v>8</v>
      </c>
      <c r="G13" t="s">
        <v>55</v>
      </c>
      <c r="I13" s="1" t="s">
        <v>12</v>
      </c>
      <c r="K13" s="1">
        <v>6</v>
      </c>
    </row>
    <row r="14" spans="1:14" x14ac:dyDescent="0.25">
      <c r="A14" t="s">
        <v>5</v>
      </c>
      <c r="C14">
        <v>9</v>
      </c>
      <c r="G14" s="25" t="s">
        <v>59</v>
      </c>
      <c r="I14" s="1" t="s">
        <v>13</v>
      </c>
      <c r="K14" s="1">
        <v>7</v>
      </c>
    </row>
    <row r="15" spans="1:14" x14ac:dyDescent="0.25">
      <c r="A15" t="s">
        <v>6</v>
      </c>
      <c r="C15">
        <v>10</v>
      </c>
      <c r="G15" t="s">
        <v>54</v>
      </c>
      <c r="I15" s="1" t="s">
        <v>14</v>
      </c>
      <c r="K15" s="1">
        <v>8</v>
      </c>
    </row>
    <row r="16" spans="1:14" x14ac:dyDescent="0.25">
      <c r="A16" t="s">
        <v>73</v>
      </c>
      <c r="G16" t="s">
        <v>55</v>
      </c>
      <c r="I16" s="1" t="s">
        <v>92</v>
      </c>
      <c r="K16" s="1">
        <v>9</v>
      </c>
    </row>
    <row r="17" spans="1:11" ht="26.25" x14ac:dyDescent="0.25">
      <c r="A17" t="s">
        <v>74</v>
      </c>
      <c r="C17" s="26" t="s">
        <v>68</v>
      </c>
      <c r="G17" s="25" t="s">
        <v>60</v>
      </c>
      <c r="I17" s="1" t="s">
        <v>15</v>
      </c>
      <c r="K17" s="1">
        <v>10</v>
      </c>
    </row>
    <row r="18" spans="1:11" x14ac:dyDescent="0.25">
      <c r="A18" t="s">
        <v>75</v>
      </c>
      <c r="C18">
        <v>1</v>
      </c>
      <c r="G18" t="s">
        <v>54</v>
      </c>
      <c r="I18" s="1" t="s">
        <v>17</v>
      </c>
      <c r="K18" s="1">
        <v>11</v>
      </c>
    </row>
    <row r="19" spans="1:11" x14ac:dyDescent="0.25">
      <c r="A19" t="s">
        <v>76</v>
      </c>
      <c r="C19">
        <v>2</v>
      </c>
      <c r="G19" t="s">
        <v>55</v>
      </c>
      <c r="K19" s="1">
        <v>12</v>
      </c>
    </row>
    <row r="20" spans="1:11" x14ac:dyDescent="0.25">
      <c r="C20">
        <v>3</v>
      </c>
      <c r="G20" s="25" t="s">
        <v>7</v>
      </c>
      <c r="H20" t="s">
        <v>8</v>
      </c>
      <c r="K20" s="1">
        <v>13</v>
      </c>
    </row>
    <row r="21" spans="1:11" x14ac:dyDescent="0.25">
      <c r="C21">
        <v>4</v>
      </c>
      <c r="G21" t="s">
        <v>63</v>
      </c>
      <c r="I21" t="s">
        <v>84</v>
      </c>
      <c r="K21" s="1">
        <v>14</v>
      </c>
    </row>
    <row r="22" spans="1:11" x14ac:dyDescent="0.25">
      <c r="G22" s="1" t="s">
        <v>64</v>
      </c>
      <c r="I22" t="s">
        <v>54</v>
      </c>
      <c r="K22" s="1">
        <v>15</v>
      </c>
    </row>
    <row r="23" spans="1:11" x14ac:dyDescent="0.25">
      <c r="C23" s="2" t="s">
        <v>87</v>
      </c>
      <c r="G23" t="s">
        <v>69</v>
      </c>
      <c r="I23" t="s">
        <v>55</v>
      </c>
      <c r="K23" s="1">
        <v>16</v>
      </c>
    </row>
    <row r="24" spans="1:11" x14ac:dyDescent="0.25">
      <c r="C24">
        <v>0</v>
      </c>
      <c r="G24" t="s">
        <v>70</v>
      </c>
      <c r="I24" t="s">
        <v>85</v>
      </c>
      <c r="K24" s="1">
        <v>17</v>
      </c>
    </row>
    <row r="25" spans="1:11" x14ac:dyDescent="0.25">
      <c r="C25">
        <v>1</v>
      </c>
      <c r="G25" t="s">
        <v>71</v>
      </c>
      <c r="I25" t="s">
        <v>54</v>
      </c>
      <c r="K25" s="1">
        <v>18</v>
      </c>
    </row>
    <row r="26" spans="1:11" x14ac:dyDescent="0.25">
      <c r="C26">
        <v>2</v>
      </c>
      <c r="G26" t="s">
        <v>72</v>
      </c>
      <c r="I26" t="s">
        <v>55</v>
      </c>
      <c r="K26" s="84">
        <v>19</v>
      </c>
    </row>
    <row r="27" spans="1:11" x14ac:dyDescent="0.25">
      <c r="C27">
        <v>3</v>
      </c>
      <c r="I27" t="s">
        <v>86</v>
      </c>
      <c r="K27" s="84">
        <v>20</v>
      </c>
    </row>
    <row r="28" spans="1:11" x14ac:dyDescent="0.25">
      <c r="C28">
        <v>4</v>
      </c>
      <c r="I28" t="s">
        <v>54</v>
      </c>
      <c r="K28" s="84">
        <v>21</v>
      </c>
    </row>
    <row r="29" spans="1:11" x14ac:dyDescent="0.25">
      <c r="C29">
        <v>5</v>
      </c>
      <c r="I29" t="s">
        <v>55</v>
      </c>
      <c r="K29" s="84">
        <v>22</v>
      </c>
    </row>
    <row r="30" spans="1:11" x14ac:dyDescent="0.25">
      <c r="C30">
        <v>6</v>
      </c>
      <c r="K30" s="84">
        <v>23</v>
      </c>
    </row>
    <row r="31" spans="1:11" x14ac:dyDescent="0.25">
      <c r="C31">
        <v>7</v>
      </c>
      <c r="K31" s="84">
        <v>24</v>
      </c>
    </row>
    <row r="32" spans="1:11" x14ac:dyDescent="0.25">
      <c r="C32">
        <v>8</v>
      </c>
    </row>
    <row r="33" spans="3:3" x14ac:dyDescent="0.25">
      <c r="C33">
        <v>9</v>
      </c>
    </row>
    <row r="34" spans="3:3" x14ac:dyDescent="0.25">
      <c r="C34">
        <v>10</v>
      </c>
    </row>
    <row r="36" spans="3:3" x14ac:dyDescent="0.25">
      <c r="C36" s="3"/>
    </row>
  </sheetData>
  <mergeCells count="1">
    <mergeCell ref="C2:C5"/>
  </mergeCells>
  <pageMargins left="0.7" right="0.7" top="0.75" bottom="0.75" header="0.3" footer="0.3"/>
  <pageSetup orientation="portrait" verticalDpi="1200"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388"/>
  <sheetViews>
    <sheetView tabSelected="1" zoomScale="130" zoomScaleNormal="130" zoomScaleSheetLayoutView="110" workbookViewId="0">
      <selection activeCell="E121" sqref="E121"/>
    </sheetView>
  </sheetViews>
  <sheetFormatPr baseColWidth="10" defaultRowHeight="12.75" outlineLevelRow="1" x14ac:dyDescent="0.2"/>
  <cols>
    <col min="1" max="1" width="8.140625" style="33" customWidth="1"/>
    <col min="2" max="2" width="35" style="34" customWidth="1"/>
    <col min="3" max="3" width="7.85546875" style="35" customWidth="1"/>
    <col min="4" max="4" width="11.42578125" style="33"/>
    <col min="5" max="5" width="12" style="36" bestFit="1" customWidth="1"/>
    <col min="6" max="6" width="18.85546875" style="36" customWidth="1"/>
    <col min="7" max="7" width="8.42578125" style="37" customWidth="1"/>
    <col min="8" max="256" width="11.42578125" style="38"/>
    <col min="257" max="257" width="8.140625" style="38" customWidth="1"/>
    <col min="258" max="258" width="35" style="38" customWidth="1"/>
    <col min="259" max="259" width="6.140625" style="38" customWidth="1"/>
    <col min="260" max="261" width="11.42578125" style="38"/>
    <col min="262" max="262" width="12.85546875" style="38" customWidth="1"/>
    <col min="263" max="512" width="11.42578125" style="38"/>
    <col min="513" max="513" width="8.140625" style="38" customWidth="1"/>
    <col min="514" max="514" width="35" style="38" customWidth="1"/>
    <col min="515" max="515" width="6.140625" style="38" customWidth="1"/>
    <col min="516" max="517" width="11.42578125" style="38"/>
    <col min="518" max="518" width="12.85546875" style="38" customWidth="1"/>
    <col min="519" max="768" width="11.42578125" style="38"/>
    <col min="769" max="769" width="8.140625" style="38" customWidth="1"/>
    <col min="770" max="770" width="35" style="38" customWidth="1"/>
    <col min="771" max="771" width="6.140625" style="38" customWidth="1"/>
    <col min="772" max="773" width="11.42578125" style="38"/>
    <col min="774" max="774" width="12.85546875" style="38" customWidth="1"/>
    <col min="775" max="1024" width="11.42578125" style="38"/>
    <col min="1025" max="1025" width="8.140625" style="38" customWidth="1"/>
    <col min="1026" max="1026" width="35" style="38" customWidth="1"/>
    <col min="1027" max="1027" width="6.140625" style="38" customWidth="1"/>
    <col min="1028" max="1029" width="11.42578125" style="38"/>
    <col min="1030" max="1030" width="12.85546875" style="38" customWidth="1"/>
    <col min="1031" max="1280" width="11.42578125" style="38"/>
    <col min="1281" max="1281" width="8.140625" style="38" customWidth="1"/>
    <col min="1282" max="1282" width="35" style="38" customWidth="1"/>
    <col min="1283" max="1283" width="6.140625" style="38" customWidth="1"/>
    <col min="1284" max="1285" width="11.42578125" style="38"/>
    <col min="1286" max="1286" width="12.85546875" style="38" customWidth="1"/>
    <col min="1287" max="1536" width="11.42578125" style="38"/>
    <col min="1537" max="1537" width="8.140625" style="38" customWidth="1"/>
    <col min="1538" max="1538" width="35" style="38" customWidth="1"/>
    <col min="1539" max="1539" width="6.140625" style="38" customWidth="1"/>
    <col min="1540" max="1541" width="11.42578125" style="38"/>
    <col min="1542" max="1542" width="12.85546875" style="38" customWidth="1"/>
    <col min="1543" max="1792" width="11.42578125" style="38"/>
    <col min="1793" max="1793" width="8.140625" style="38" customWidth="1"/>
    <col min="1794" max="1794" width="35" style="38" customWidth="1"/>
    <col min="1795" max="1795" width="6.140625" style="38" customWidth="1"/>
    <col min="1796" max="1797" width="11.42578125" style="38"/>
    <col min="1798" max="1798" width="12.85546875" style="38" customWidth="1"/>
    <col min="1799" max="2048" width="11.42578125" style="38"/>
    <col min="2049" max="2049" width="8.140625" style="38" customWidth="1"/>
    <col min="2050" max="2050" width="35" style="38" customWidth="1"/>
    <col min="2051" max="2051" width="6.140625" style="38" customWidth="1"/>
    <col min="2052" max="2053" width="11.42578125" style="38"/>
    <col min="2054" max="2054" width="12.85546875" style="38" customWidth="1"/>
    <col min="2055" max="2304" width="11.42578125" style="38"/>
    <col min="2305" max="2305" width="8.140625" style="38" customWidth="1"/>
    <col min="2306" max="2306" width="35" style="38" customWidth="1"/>
    <col min="2307" max="2307" width="6.140625" style="38" customWidth="1"/>
    <col min="2308" max="2309" width="11.42578125" style="38"/>
    <col min="2310" max="2310" width="12.85546875" style="38" customWidth="1"/>
    <col min="2311" max="2560" width="11.42578125" style="38"/>
    <col min="2561" max="2561" width="8.140625" style="38" customWidth="1"/>
    <col min="2562" max="2562" width="35" style="38" customWidth="1"/>
    <col min="2563" max="2563" width="6.140625" style="38" customWidth="1"/>
    <col min="2564" max="2565" width="11.42578125" style="38"/>
    <col min="2566" max="2566" width="12.85546875" style="38" customWidth="1"/>
    <col min="2567" max="2816" width="11.42578125" style="38"/>
    <col min="2817" max="2817" width="8.140625" style="38" customWidth="1"/>
    <col min="2818" max="2818" width="35" style="38" customWidth="1"/>
    <col min="2819" max="2819" width="6.140625" style="38" customWidth="1"/>
    <col min="2820" max="2821" width="11.42578125" style="38"/>
    <col min="2822" max="2822" width="12.85546875" style="38" customWidth="1"/>
    <col min="2823" max="3072" width="11.42578125" style="38"/>
    <col min="3073" max="3073" width="8.140625" style="38" customWidth="1"/>
    <col min="3074" max="3074" width="35" style="38" customWidth="1"/>
    <col min="3075" max="3075" width="6.140625" style="38" customWidth="1"/>
    <col min="3076" max="3077" width="11.42578125" style="38"/>
    <col min="3078" max="3078" width="12.85546875" style="38" customWidth="1"/>
    <col min="3079" max="3328" width="11.42578125" style="38"/>
    <col min="3329" max="3329" width="8.140625" style="38" customWidth="1"/>
    <col min="3330" max="3330" width="35" style="38" customWidth="1"/>
    <col min="3331" max="3331" width="6.140625" style="38" customWidth="1"/>
    <col min="3332" max="3333" width="11.42578125" style="38"/>
    <col min="3334" max="3334" width="12.85546875" style="38" customWidth="1"/>
    <col min="3335" max="3584" width="11.42578125" style="38"/>
    <col min="3585" max="3585" width="8.140625" style="38" customWidth="1"/>
    <col min="3586" max="3586" width="35" style="38" customWidth="1"/>
    <col min="3587" max="3587" width="6.140625" style="38" customWidth="1"/>
    <col min="3588" max="3589" width="11.42578125" style="38"/>
    <col min="3590" max="3590" width="12.85546875" style="38" customWidth="1"/>
    <col min="3591" max="3840" width="11.42578125" style="38"/>
    <col min="3841" max="3841" width="8.140625" style="38" customWidth="1"/>
    <col min="3842" max="3842" width="35" style="38" customWidth="1"/>
    <col min="3843" max="3843" width="6.140625" style="38" customWidth="1"/>
    <col min="3844" max="3845" width="11.42578125" style="38"/>
    <col min="3846" max="3846" width="12.85546875" style="38" customWidth="1"/>
    <col min="3847" max="4096" width="11.42578125" style="38"/>
    <col min="4097" max="4097" width="8.140625" style="38" customWidth="1"/>
    <col min="4098" max="4098" width="35" style="38" customWidth="1"/>
    <col min="4099" max="4099" width="6.140625" style="38" customWidth="1"/>
    <col min="4100" max="4101" width="11.42578125" style="38"/>
    <col min="4102" max="4102" width="12.85546875" style="38" customWidth="1"/>
    <col min="4103" max="4352" width="11.42578125" style="38"/>
    <col min="4353" max="4353" width="8.140625" style="38" customWidth="1"/>
    <col min="4354" max="4354" width="35" style="38" customWidth="1"/>
    <col min="4355" max="4355" width="6.140625" style="38" customWidth="1"/>
    <col min="4356" max="4357" width="11.42578125" style="38"/>
    <col min="4358" max="4358" width="12.85546875" style="38" customWidth="1"/>
    <col min="4359" max="4608" width="11.42578125" style="38"/>
    <col min="4609" max="4609" width="8.140625" style="38" customWidth="1"/>
    <col min="4610" max="4610" width="35" style="38" customWidth="1"/>
    <col min="4611" max="4611" width="6.140625" style="38" customWidth="1"/>
    <col min="4612" max="4613" width="11.42578125" style="38"/>
    <col min="4614" max="4614" width="12.85546875" style="38" customWidth="1"/>
    <col min="4615" max="4864" width="11.42578125" style="38"/>
    <col min="4865" max="4865" width="8.140625" style="38" customWidth="1"/>
    <col min="4866" max="4866" width="35" style="38" customWidth="1"/>
    <col min="4867" max="4867" width="6.140625" style="38" customWidth="1"/>
    <col min="4868" max="4869" width="11.42578125" style="38"/>
    <col min="4870" max="4870" width="12.85546875" style="38" customWidth="1"/>
    <col min="4871" max="5120" width="11.42578125" style="38"/>
    <col min="5121" max="5121" width="8.140625" style="38" customWidth="1"/>
    <col min="5122" max="5122" width="35" style="38" customWidth="1"/>
    <col min="5123" max="5123" width="6.140625" style="38" customWidth="1"/>
    <col min="5124" max="5125" width="11.42578125" style="38"/>
    <col min="5126" max="5126" width="12.85546875" style="38" customWidth="1"/>
    <col min="5127" max="5376" width="11.42578125" style="38"/>
    <col min="5377" max="5377" width="8.140625" style="38" customWidth="1"/>
    <col min="5378" max="5378" width="35" style="38" customWidth="1"/>
    <col min="5379" max="5379" width="6.140625" style="38" customWidth="1"/>
    <col min="5380" max="5381" width="11.42578125" style="38"/>
    <col min="5382" max="5382" width="12.85546875" style="38" customWidth="1"/>
    <col min="5383" max="5632" width="11.42578125" style="38"/>
    <col min="5633" max="5633" width="8.140625" style="38" customWidth="1"/>
    <col min="5634" max="5634" width="35" style="38" customWidth="1"/>
    <col min="5635" max="5635" width="6.140625" style="38" customWidth="1"/>
    <col min="5636" max="5637" width="11.42578125" style="38"/>
    <col min="5638" max="5638" width="12.85546875" style="38" customWidth="1"/>
    <col min="5639" max="5888" width="11.42578125" style="38"/>
    <col min="5889" max="5889" width="8.140625" style="38" customWidth="1"/>
    <col min="5890" max="5890" width="35" style="38" customWidth="1"/>
    <col min="5891" max="5891" width="6.140625" style="38" customWidth="1"/>
    <col min="5892" max="5893" width="11.42578125" style="38"/>
    <col min="5894" max="5894" width="12.85546875" style="38" customWidth="1"/>
    <col min="5895" max="6144" width="11.42578125" style="38"/>
    <col min="6145" max="6145" width="8.140625" style="38" customWidth="1"/>
    <col min="6146" max="6146" width="35" style="38" customWidth="1"/>
    <col min="6147" max="6147" width="6.140625" style="38" customWidth="1"/>
    <col min="6148" max="6149" width="11.42578125" style="38"/>
    <col min="6150" max="6150" width="12.85546875" style="38" customWidth="1"/>
    <col min="6151" max="6400" width="11.42578125" style="38"/>
    <col min="6401" max="6401" width="8.140625" style="38" customWidth="1"/>
    <col min="6402" max="6402" width="35" style="38" customWidth="1"/>
    <col min="6403" max="6403" width="6.140625" style="38" customWidth="1"/>
    <col min="6404" max="6405" width="11.42578125" style="38"/>
    <col min="6406" max="6406" width="12.85546875" style="38" customWidth="1"/>
    <col min="6407" max="6656" width="11.42578125" style="38"/>
    <col min="6657" max="6657" width="8.140625" style="38" customWidth="1"/>
    <col min="6658" max="6658" width="35" style="38" customWidth="1"/>
    <col min="6659" max="6659" width="6.140625" style="38" customWidth="1"/>
    <col min="6660" max="6661" width="11.42578125" style="38"/>
    <col min="6662" max="6662" width="12.85546875" style="38" customWidth="1"/>
    <col min="6663" max="6912" width="11.42578125" style="38"/>
    <col min="6913" max="6913" width="8.140625" style="38" customWidth="1"/>
    <col min="6914" max="6914" width="35" style="38" customWidth="1"/>
    <col min="6915" max="6915" width="6.140625" style="38" customWidth="1"/>
    <col min="6916" max="6917" width="11.42578125" style="38"/>
    <col min="6918" max="6918" width="12.85546875" style="38" customWidth="1"/>
    <col min="6919" max="7168" width="11.42578125" style="38"/>
    <col min="7169" max="7169" width="8.140625" style="38" customWidth="1"/>
    <col min="7170" max="7170" width="35" style="38" customWidth="1"/>
    <col min="7171" max="7171" width="6.140625" style="38" customWidth="1"/>
    <col min="7172" max="7173" width="11.42578125" style="38"/>
    <col min="7174" max="7174" width="12.85546875" style="38" customWidth="1"/>
    <col min="7175" max="7424" width="11.42578125" style="38"/>
    <col min="7425" max="7425" width="8.140625" style="38" customWidth="1"/>
    <col min="7426" max="7426" width="35" style="38" customWidth="1"/>
    <col min="7427" max="7427" width="6.140625" style="38" customWidth="1"/>
    <col min="7428" max="7429" width="11.42578125" style="38"/>
    <col min="7430" max="7430" width="12.85546875" style="38" customWidth="1"/>
    <col min="7431" max="7680" width="11.42578125" style="38"/>
    <col min="7681" max="7681" width="8.140625" style="38" customWidth="1"/>
    <col min="7682" max="7682" width="35" style="38" customWidth="1"/>
    <col min="7683" max="7683" width="6.140625" style="38" customWidth="1"/>
    <col min="7684" max="7685" width="11.42578125" style="38"/>
    <col min="7686" max="7686" width="12.85546875" style="38" customWidth="1"/>
    <col min="7687" max="7936" width="11.42578125" style="38"/>
    <col min="7937" max="7937" width="8.140625" style="38" customWidth="1"/>
    <col min="7938" max="7938" width="35" style="38" customWidth="1"/>
    <col min="7939" max="7939" width="6.140625" style="38" customWidth="1"/>
    <col min="7940" max="7941" width="11.42578125" style="38"/>
    <col min="7942" max="7942" width="12.85546875" style="38" customWidth="1"/>
    <col min="7943" max="8192" width="11.42578125" style="38"/>
    <col min="8193" max="8193" width="8.140625" style="38" customWidth="1"/>
    <col min="8194" max="8194" width="35" style="38" customWidth="1"/>
    <col min="8195" max="8195" width="6.140625" style="38" customWidth="1"/>
    <col min="8196" max="8197" width="11.42578125" style="38"/>
    <col min="8198" max="8198" width="12.85546875" style="38" customWidth="1"/>
    <col min="8199" max="8448" width="11.42578125" style="38"/>
    <col min="8449" max="8449" width="8.140625" style="38" customWidth="1"/>
    <col min="8450" max="8450" width="35" style="38" customWidth="1"/>
    <col min="8451" max="8451" width="6.140625" style="38" customWidth="1"/>
    <col min="8452" max="8453" width="11.42578125" style="38"/>
    <col min="8454" max="8454" width="12.85546875" style="38" customWidth="1"/>
    <col min="8455" max="8704" width="11.42578125" style="38"/>
    <col min="8705" max="8705" width="8.140625" style="38" customWidth="1"/>
    <col min="8706" max="8706" width="35" style="38" customWidth="1"/>
    <col min="8707" max="8707" width="6.140625" style="38" customWidth="1"/>
    <col min="8708" max="8709" width="11.42578125" style="38"/>
    <col min="8710" max="8710" width="12.85546875" style="38" customWidth="1"/>
    <col min="8711" max="8960" width="11.42578125" style="38"/>
    <col min="8961" max="8961" width="8.140625" style="38" customWidth="1"/>
    <col min="8962" max="8962" width="35" style="38" customWidth="1"/>
    <col min="8963" max="8963" width="6.140625" style="38" customWidth="1"/>
    <col min="8964" max="8965" width="11.42578125" style="38"/>
    <col min="8966" max="8966" width="12.85546875" style="38" customWidth="1"/>
    <col min="8967" max="9216" width="11.42578125" style="38"/>
    <col min="9217" max="9217" width="8.140625" style="38" customWidth="1"/>
    <col min="9218" max="9218" width="35" style="38" customWidth="1"/>
    <col min="9219" max="9219" width="6.140625" style="38" customWidth="1"/>
    <col min="9220" max="9221" width="11.42578125" style="38"/>
    <col min="9222" max="9222" width="12.85546875" style="38" customWidth="1"/>
    <col min="9223" max="9472" width="11.42578125" style="38"/>
    <col min="9473" max="9473" width="8.140625" style="38" customWidth="1"/>
    <col min="9474" max="9474" width="35" style="38" customWidth="1"/>
    <col min="9475" max="9475" width="6.140625" style="38" customWidth="1"/>
    <col min="9476" max="9477" width="11.42578125" style="38"/>
    <col min="9478" max="9478" width="12.85546875" style="38" customWidth="1"/>
    <col min="9479" max="9728" width="11.42578125" style="38"/>
    <col min="9729" max="9729" width="8.140625" style="38" customWidth="1"/>
    <col min="9730" max="9730" width="35" style="38" customWidth="1"/>
    <col min="9731" max="9731" width="6.140625" style="38" customWidth="1"/>
    <col min="9732" max="9733" width="11.42578125" style="38"/>
    <col min="9734" max="9734" width="12.85546875" style="38" customWidth="1"/>
    <col min="9735" max="9984" width="11.42578125" style="38"/>
    <col min="9985" max="9985" width="8.140625" style="38" customWidth="1"/>
    <col min="9986" max="9986" width="35" style="38" customWidth="1"/>
    <col min="9987" max="9987" width="6.140625" style="38" customWidth="1"/>
    <col min="9988" max="9989" width="11.42578125" style="38"/>
    <col min="9990" max="9990" width="12.85546875" style="38" customWidth="1"/>
    <col min="9991" max="10240" width="11.42578125" style="38"/>
    <col min="10241" max="10241" width="8.140625" style="38" customWidth="1"/>
    <col min="10242" max="10242" width="35" style="38" customWidth="1"/>
    <col min="10243" max="10243" width="6.140625" style="38" customWidth="1"/>
    <col min="10244" max="10245" width="11.42578125" style="38"/>
    <col min="10246" max="10246" width="12.85546875" style="38" customWidth="1"/>
    <col min="10247" max="10496" width="11.42578125" style="38"/>
    <col min="10497" max="10497" width="8.140625" style="38" customWidth="1"/>
    <col min="10498" max="10498" width="35" style="38" customWidth="1"/>
    <col min="10499" max="10499" width="6.140625" style="38" customWidth="1"/>
    <col min="10500" max="10501" width="11.42578125" style="38"/>
    <col min="10502" max="10502" width="12.85546875" style="38" customWidth="1"/>
    <col min="10503" max="10752" width="11.42578125" style="38"/>
    <col min="10753" max="10753" width="8.140625" style="38" customWidth="1"/>
    <col min="10754" max="10754" width="35" style="38" customWidth="1"/>
    <col min="10755" max="10755" width="6.140625" style="38" customWidth="1"/>
    <col min="10756" max="10757" width="11.42578125" style="38"/>
    <col min="10758" max="10758" width="12.85546875" style="38" customWidth="1"/>
    <col min="10759" max="11008" width="11.42578125" style="38"/>
    <col min="11009" max="11009" width="8.140625" style="38" customWidth="1"/>
    <col min="11010" max="11010" width="35" style="38" customWidth="1"/>
    <col min="11011" max="11011" width="6.140625" style="38" customWidth="1"/>
    <col min="11012" max="11013" width="11.42578125" style="38"/>
    <col min="11014" max="11014" width="12.85546875" style="38" customWidth="1"/>
    <col min="11015" max="11264" width="11.42578125" style="38"/>
    <col min="11265" max="11265" width="8.140625" style="38" customWidth="1"/>
    <col min="11266" max="11266" width="35" style="38" customWidth="1"/>
    <col min="11267" max="11267" width="6.140625" style="38" customWidth="1"/>
    <col min="11268" max="11269" width="11.42578125" style="38"/>
    <col min="11270" max="11270" width="12.85546875" style="38" customWidth="1"/>
    <col min="11271" max="11520" width="11.42578125" style="38"/>
    <col min="11521" max="11521" width="8.140625" style="38" customWidth="1"/>
    <col min="11522" max="11522" width="35" style="38" customWidth="1"/>
    <col min="11523" max="11523" width="6.140625" style="38" customWidth="1"/>
    <col min="11524" max="11525" width="11.42578125" style="38"/>
    <col min="11526" max="11526" width="12.85546875" style="38" customWidth="1"/>
    <col min="11527" max="11776" width="11.42578125" style="38"/>
    <col min="11777" max="11777" width="8.140625" style="38" customWidth="1"/>
    <col min="11778" max="11778" width="35" style="38" customWidth="1"/>
    <col min="11779" max="11779" width="6.140625" style="38" customWidth="1"/>
    <col min="11780" max="11781" width="11.42578125" style="38"/>
    <col min="11782" max="11782" width="12.85546875" style="38" customWidth="1"/>
    <col min="11783" max="12032" width="11.42578125" style="38"/>
    <col min="12033" max="12033" width="8.140625" style="38" customWidth="1"/>
    <col min="12034" max="12034" width="35" style="38" customWidth="1"/>
    <col min="12035" max="12035" width="6.140625" style="38" customWidth="1"/>
    <col min="12036" max="12037" width="11.42578125" style="38"/>
    <col min="12038" max="12038" width="12.85546875" style="38" customWidth="1"/>
    <col min="12039" max="12288" width="11.42578125" style="38"/>
    <col min="12289" max="12289" width="8.140625" style="38" customWidth="1"/>
    <col min="12290" max="12290" width="35" style="38" customWidth="1"/>
    <col min="12291" max="12291" width="6.140625" style="38" customWidth="1"/>
    <col min="12292" max="12293" width="11.42578125" style="38"/>
    <col min="12294" max="12294" width="12.85546875" style="38" customWidth="1"/>
    <col min="12295" max="12544" width="11.42578125" style="38"/>
    <col min="12545" max="12545" width="8.140625" style="38" customWidth="1"/>
    <col min="12546" max="12546" width="35" style="38" customWidth="1"/>
    <col min="12547" max="12547" width="6.140625" style="38" customWidth="1"/>
    <col min="12548" max="12549" width="11.42578125" style="38"/>
    <col min="12550" max="12550" width="12.85546875" style="38" customWidth="1"/>
    <col min="12551" max="12800" width="11.42578125" style="38"/>
    <col min="12801" max="12801" width="8.140625" style="38" customWidth="1"/>
    <col min="12802" max="12802" width="35" style="38" customWidth="1"/>
    <col min="12803" max="12803" width="6.140625" style="38" customWidth="1"/>
    <col min="12804" max="12805" width="11.42578125" style="38"/>
    <col min="12806" max="12806" width="12.85546875" style="38" customWidth="1"/>
    <col min="12807" max="13056" width="11.42578125" style="38"/>
    <col min="13057" max="13057" width="8.140625" style="38" customWidth="1"/>
    <col min="13058" max="13058" width="35" style="38" customWidth="1"/>
    <col min="13059" max="13059" width="6.140625" style="38" customWidth="1"/>
    <col min="13060" max="13061" width="11.42578125" style="38"/>
    <col min="13062" max="13062" width="12.85546875" style="38" customWidth="1"/>
    <col min="13063" max="13312" width="11.42578125" style="38"/>
    <col min="13313" max="13313" width="8.140625" style="38" customWidth="1"/>
    <col min="13314" max="13314" width="35" style="38" customWidth="1"/>
    <col min="13315" max="13315" width="6.140625" style="38" customWidth="1"/>
    <col min="13316" max="13317" width="11.42578125" style="38"/>
    <col min="13318" max="13318" width="12.85546875" style="38" customWidth="1"/>
    <col min="13319" max="13568" width="11.42578125" style="38"/>
    <col min="13569" max="13569" width="8.140625" style="38" customWidth="1"/>
    <col min="13570" max="13570" width="35" style="38" customWidth="1"/>
    <col min="13571" max="13571" width="6.140625" style="38" customWidth="1"/>
    <col min="13572" max="13573" width="11.42578125" style="38"/>
    <col min="13574" max="13574" width="12.85546875" style="38" customWidth="1"/>
    <col min="13575" max="13824" width="11.42578125" style="38"/>
    <col min="13825" max="13825" width="8.140625" style="38" customWidth="1"/>
    <col min="13826" max="13826" width="35" style="38" customWidth="1"/>
    <col min="13827" max="13827" width="6.140625" style="38" customWidth="1"/>
    <col min="13828" max="13829" width="11.42578125" style="38"/>
    <col min="13830" max="13830" width="12.85546875" style="38" customWidth="1"/>
    <col min="13831" max="14080" width="11.42578125" style="38"/>
    <col min="14081" max="14081" width="8.140625" style="38" customWidth="1"/>
    <col min="14082" max="14082" width="35" style="38" customWidth="1"/>
    <col min="14083" max="14083" width="6.140625" style="38" customWidth="1"/>
    <col min="14084" max="14085" width="11.42578125" style="38"/>
    <col min="14086" max="14086" width="12.85546875" style="38" customWidth="1"/>
    <col min="14087" max="14336" width="11.42578125" style="38"/>
    <col min="14337" max="14337" width="8.140625" style="38" customWidth="1"/>
    <col min="14338" max="14338" width="35" style="38" customWidth="1"/>
    <col min="14339" max="14339" width="6.140625" style="38" customWidth="1"/>
    <col min="14340" max="14341" width="11.42578125" style="38"/>
    <col min="14342" max="14342" width="12.85546875" style="38" customWidth="1"/>
    <col min="14343" max="14592" width="11.42578125" style="38"/>
    <col min="14593" max="14593" width="8.140625" style="38" customWidth="1"/>
    <col min="14594" max="14594" width="35" style="38" customWidth="1"/>
    <col min="14595" max="14595" width="6.140625" style="38" customWidth="1"/>
    <col min="14596" max="14597" width="11.42578125" style="38"/>
    <col min="14598" max="14598" width="12.85546875" style="38" customWidth="1"/>
    <col min="14599" max="14848" width="11.42578125" style="38"/>
    <col min="14849" max="14849" width="8.140625" style="38" customWidth="1"/>
    <col min="14850" max="14850" width="35" style="38" customWidth="1"/>
    <col min="14851" max="14851" width="6.140625" style="38" customWidth="1"/>
    <col min="14852" max="14853" width="11.42578125" style="38"/>
    <col min="14854" max="14854" width="12.85546875" style="38" customWidth="1"/>
    <col min="14855" max="15104" width="11.42578125" style="38"/>
    <col min="15105" max="15105" width="8.140625" style="38" customWidth="1"/>
    <col min="15106" max="15106" width="35" style="38" customWidth="1"/>
    <col min="15107" max="15107" width="6.140625" style="38" customWidth="1"/>
    <col min="15108" max="15109" width="11.42578125" style="38"/>
    <col min="15110" max="15110" width="12.85546875" style="38" customWidth="1"/>
    <col min="15111" max="15360" width="11.42578125" style="38"/>
    <col min="15361" max="15361" width="8.140625" style="38" customWidth="1"/>
    <col min="15362" max="15362" width="35" style="38" customWidth="1"/>
    <col min="15363" max="15363" width="6.140625" style="38" customWidth="1"/>
    <col min="15364" max="15365" width="11.42578125" style="38"/>
    <col min="15366" max="15366" width="12.85546875" style="38" customWidth="1"/>
    <col min="15367" max="15616" width="11.42578125" style="38"/>
    <col min="15617" max="15617" width="8.140625" style="38" customWidth="1"/>
    <col min="15618" max="15618" width="35" style="38" customWidth="1"/>
    <col min="15619" max="15619" width="6.140625" style="38" customWidth="1"/>
    <col min="15620" max="15621" width="11.42578125" style="38"/>
    <col min="15622" max="15622" width="12.85546875" style="38" customWidth="1"/>
    <col min="15623" max="15872" width="11.42578125" style="38"/>
    <col min="15873" max="15873" width="8.140625" style="38" customWidth="1"/>
    <col min="15874" max="15874" width="35" style="38" customWidth="1"/>
    <col min="15875" max="15875" width="6.140625" style="38" customWidth="1"/>
    <col min="15876" max="15877" width="11.42578125" style="38"/>
    <col min="15878" max="15878" width="12.85546875" style="38" customWidth="1"/>
    <col min="15879" max="16128" width="11.42578125" style="38"/>
    <col min="16129" max="16129" width="8.140625" style="38" customWidth="1"/>
    <col min="16130" max="16130" width="35" style="38" customWidth="1"/>
    <col min="16131" max="16131" width="6.140625" style="38" customWidth="1"/>
    <col min="16132" max="16133" width="11.42578125" style="38"/>
    <col min="16134" max="16134" width="12.85546875" style="38" customWidth="1"/>
    <col min="16135" max="16384" width="11.42578125" style="38"/>
  </cols>
  <sheetData>
    <row r="2" spans="1:8" ht="57.75" customHeight="1" x14ac:dyDescent="0.2">
      <c r="A2" s="301" t="s">
        <v>152</v>
      </c>
      <c r="B2" s="301"/>
      <c r="C2" s="301"/>
      <c r="D2" s="301"/>
      <c r="E2" s="301"/>
      <c r="F2" s="301"/>
      <c r="G2" s="301"/>
      <c r="H2" s="301"/>
    </row>
    <row r="4" spans="1:8" ht="15.75" x14ac:dyDescent="0.25">
      <c r="A4" s="302" t="s">
        <v>143</v>
      </c>
      <c r="B4" s="302"/>
      <c r="C4" s="302"/>
      <c r="D4" s="302"/>
      <c r="E4" s="302"/>
      <c r="F4" s="302"/>
      <c r="G4" s="302"/>
      <c r="H4" s="302"/>
    </row>
    <row r="5" spans="1:8" ht="13.5" thickBot="1" x14ac:dyDescent="0.25"/>
    <row r="6" spans="1:8" s="39" customFormat="1" ht="13.5" thickBot="1" x14ac:dyDescent="0.25">
      <c r="A6" s="202">
        <v>0</v>
      </c>
      <c r="B6" s="203" t="s">
        <v>97</v>
      </c>
      <c r="C6" s="204" t="s">
        <v>32</v>
      </c>
      <c r="D6" s="202" t="s">
        <v>33</v>
      </c>
      <c r="E6" s="205" t="s">
        <v>34</v>
      </c>
      <c r="F6" s="206" t="s">
        <v>35</v>
      </c>
      <c r="G6" s="206" t="s">
        <v>30</v>
      </c>
      <c r="H6" s="206" t="s">
        <v>21</v>
      </c>
    </row>
    <row r="7" spans="1:8" outlineLevel="1" x14ac:dyDescent="0.2">
      <c r="A7" s="165">
        <v>0.01</v>
      </c>
      <c r="B7" s="128"/>
      <c r="C7" s="264" t="s">
        <v>144</v>
      </c>
      <c r="D7" s="130">
        <v>0</v>
      </c>
      <c r="E7" s="131">
        <v>0</v>
      </c>
      <c r="F7" s="76">
        <f t="shared" ref="F7:F18" si="0">E7*D7</f>
        <v>0</v>
      </c>
      <c r="G7" s="79">
        <v>1</v>
      </c>
      <c r="H7" s="40">
        <f>F7*G7</f>
        <v>0</v>
      </c>
    </row>
    <row r="8" spans="1:8" ht="0.95" customHeight="1" outlineLevel="1" x14ac:dyDescent="0.2">
      <c r="A8" s="166">
        <v>0.02</v>
      </c>
      <c r="B8" s="93"/>
      <c r="C8" s="265" t="s">
        <v>145</v>
      </c>
      <c r="D8" s="95">
        <v>0</v>
      </c>
      <c r="E8" s="132">
        <v>0</v>
      </c>
      <c r="F8" s="77">
        <f t="shared" si="0"/>
        <v>0</v>
      </c>
      <c r="G8" s="80">
        <v>1</v>
      </c>
      <c r="H8" s="41">
        <f>F8*G8</f>
        <v>0</v>
      </c>
    </row>
    <row r="9" spans="1:8" ht="0.95" customHeight="1" outlineLevel="1" x14ac:dyDescent="0.2">
      <c r="A9" s="166">
        <v>0.03</v>
      </c>
      <c r="B9" s="93"/>
      <c r="C9" s="265" t="s">
        <v>146</v>
      </c>
      <c r="D9" s="95">
        <v>0</v>
      </c>
      <c r="E9" s="132">
        <v>0</v>
      </c>
      <c r="F9" s="77">
        <f t="shared" si="0"/>
        <v>0</v>
      </c>
      <c r="G9" s="80">
        <v>1</v>
      </c>
      <c r="H9" s="41">
        <f t="shared" ref="H9:H18" si="1">F9*G9</f>
        <v>0</v>
      </c>
    </row>
    <row r="10" spans="1:8" ht="0.95" customHeight="1" outlineLevel="1" x14ac:dyDescent="0.2">
      <c r="A10" s="166">
        <v>0.04</v>
      </c>
      <c r="B10" s="93"/>
      <c r="C10" s="265" t="s">
        <v>147</v>
      </c>
      <c r="D10" s="95">
        <v>0</v>
      </c>
      <c r="E10" s="132">
        <v>0</v>
      </c>
      <c r="F10" s="77">
        <f t="shared" si="0"/>
        <v>0</v>
      </c>
      <c r="G10" s="80">
        <v>1</v>
      </c>
      <c r="H10" s="41">
        <f t="shared" si="1"/>
        <v>0</v>
      </c>
    </row>
    <row r="11" spans="1:8" ht="0.95" customHeight="1" outlineLevel="1" x14ac:dyDescent="0.2">
      <c r="A11" s="166">
        <v>0.05</v>
      </c>
      <c r="B11" s="93"/>
      <c r="C11" s="94"/>
      <c r="D11" s="95">
        <v>0</v>
      </c>
      <c r="E11" s="132">
        <v>0</v>
      </c>
      <c r="F11" s="77">
        <f t="shared" si="0"/>
        <v>0</v>
      </c>
      <c r="G11" s="80">
        <v>1</v>
      </c>
      <c r="H11" s="41">
        <f t="shared" si="1"/>
        <v>0</v>
      </c>
    </row>
    <row r="12" spans="1:8" ht="0.95" customHeight="1" outlineLevel="1" x14ac:dyDescent="0.2">
      <c r="A12" s="166">
        <v>0.06</v>
      </c>
      <c r="B12" s="93"/>
      <c r="C12" s="94"/>
      <c r="D12" s="95">
        <v>0</v>
      </c>
      <c r="E12" s="132">
        <v>0</v>
      </c>
      <c r="F12" s="77">
        <f t="shared" si="0"/>
        <v>0</v>
      </c>
      <c r="G12" s="80">
        <v>1</v>
      </c>
      <c r="H12" s="41">
        <f t="shared" si="1"/>
        <v>0</v>
      </c>
    </row>
    <row r="13" spans="1:8" ht="0.95" customHeight="1" outlineLevel="1" x14ac:dyDescent="0.2">
      <c r="A13" s="166">
        <v>7.0000000000000007E-2</v>
      </c>
      <c r="B13" s="93"/>
      <c r="C13" s="94"/>
      <c r="D13" s="95">
        <v>0</v>
      </c>
      <c r="E13" s="132">
        <v>0</v>
      </c>
      <c r="F13" s="77">
        <f t="shared" si="0"/>
        <v>0</v>
      </c>
      <c r="G13" s="80">
        <v>1</v>
      </c>
      <c r="H13" s="41">
        <f t="shared" si="1"/>
        <v>0</v>
      </c>
    </row>
    <row r="14" spans="1:8" ht="0.95" customHeight="1" outlineLevel="1" x14ac:dyDescent="0.2">
      <c r="A14" s="166">
        <v>0.08</v>
      </c>
      <c r="B14" s="93"/>
      <c r="C14" s="94"/>
      <c r="D14" s="95">
        <v>0</v>
      </c>
      <c r="E14" s="132">
        <v>0</v>
      </c>
      <c r="F14" s="77">
        <f t="shared" si="0"/>
        <v>0</v>
      </c>
      <c r="G14" s="81">
        <v>1</v>
      </c>
      <c r="H14" s="41">
        <f t="shared" si="1"/>
        <v>0</v>
      </c>
    </row>
    <row r="15" spans="1:8" ht="0.95" customHeight="1" outlineLevel="1" x14ac:dyDescent="0.2">
      <c r="A15" s="166">
        <v>0.09</v>
      </c>
      <c r="B15" s="93"/>
      <c r="C15" s="94"/>
      <c r="D15" s="95">
        <v>0</v>
      </c>
      <c r="E15" s="132">
        <v>0</v>
      </c>
      <c r="F15" s="77">
        <f t="shared" si="0"/>
        <v>0</v>
      </c>
      <c r="G15" s="81">
        <v>1</v>
      </c>
      <c r="H15" s="41">
        <f t="shared" si="1"/>
        <v>0</v>
      </c>
    </row>
    <row r="16" spans="1:8" ht="0.95" customHeight="1" outlineLevel="1" x14ac:dyDescent="0.2">
      <c r="A16" s="166">
        <v>0.1</v>
      </c>
      <c r="B16" s="93"/>
      <c r="C16" s="94"/>
      <c r="D16" s="95">
        <v>0</v>
      </c>
      <c r="E16" s="132">
        <v>0</v>
      </c>
      <c r="F16" s="77">
        <f t="shared" si="0"/>
        <v>0</v>
      </c>
      <c r="G16" s="81">
        <v>1</v>
      </c>
      <c r="H16" s="41">
        <f t="shared" si="1"/>
        <v>0</v>
      </c>
    </row>
    <row r="17" spans="1:12" ht="0.95" customHeight="1" outlineLevel="1" x14ac:dyDescent="0.2">
      <c r="A17" s="166">
        <v>0.11</v>
      </c>
      <c r="B17" s="93"/>
      <c r="C17" s="94"/>
      <c r="D17" s="95">
        <v>0</v>
      </c>
      <c r="E17" s="132">
        <v>0</v>
      </c>
      <c r="F17" s="77">
        <f t="shared" si="0"/>
        <v>0</v>
      </c>
      <c r="G17" s="81">
        <v>1</v>
      </c>
      <c r="H17" s="41">
        <f t="shared" si="1"/>
        <v>0</v>
      </c>
    </row>
    <row r="18" spans="1:12" ht="0.95" customHeight="1" outlineLevel="1" thickBot="1" x14ac:dyDescent="0.25">
      <c r="A18" s="167">
        <v>0.12</v>
      </c>
      <c r="B18" s="133"/>
      <c r="C18" s="134"/>
      <c r="D18" s="135">
        <v>0</v>
      </c>
      <c r="E18" s="136">
        <v>0</v>
      </c>
      <c r="F18" s="78">
        <f t="shared" si="0"/>
        <v>0</v>
      </c>
      <c r="G18" s="81">
        <v>1</v>
      </c>
      <c r="H18" s="43">
        <f t="shared" si="1"/>
        <v>0</v>
      </c>
    </row>
    <row r="19" spans="1:12" ht="13.5" thickBot="1" x14ac:dyDescent="0.25">
      <c r="D19" s="163"/>
      <c r="E19" s="164" t="s">
        <v>36</v>
      </c>
      <c r="F19" s="127">
        <f>SUM($F$7:$F$18)</f>
        <v>0</v>
      </c>
      <c r="G19" s="161" t="str">
        <f>IFERROR(H19/F19,"0.00%")</f>
        <v>0.00%</v>
      </c>
      <c r="H19" s="162">
        <f>SUM($H$7:$H$18)</f>
        <v>0</v>
      </c>
    </row>
    <row r="20" spans="1:12" ht="13.5" thickBot="1" x14ac:dyDescent="0.25"/>
    <row r="21" spans="1:12" s="39" customFormat="1" ht="23.25" thickBot="1" x14ac:dyDescent="0.25">
      <c r="A21" s="202">
        <v>1</v>
      </c>
      <c r="B21" s="203" t="s">
        <v>114</v>
      </c>
      <c r="C21" s="204" t="s">
        <v>32</v>
      </c>
      <c r="D21" s="202" t="s">
        <v>33</v>
      </c>
      <c r="E21" s="205" t="s">
        <v>34</v>
      </c>
      <c r="F21" s="206" t="s">
        <v>35</v>
      </c>
      <c r="G21" s="206" t="s">
        <v>30</v>
      </c>
      <c r="H21" s="206" t="s">
        <v>21</v>
      </c>
    </row>
    <row r="22" spans="1:12" ht="27.75" outlineLevel="1" thickBot="1" x14ac:dyDescent="0.25">
      <c r="A22" s="267">
        <v>1.01</v>
      </c>
      <c r="B22" s="268" t="s">
        <v>154</v>
      </c>
      <c r="C22" s="269" t="s">
        <v>155</v>
      </c>
      <c r="D22" s="270">
        <v>159.6</v>
      </c>
      <c r="E22" s="271">
        <v>489.79772035004351</v>
      </c>
      <c r="F22" s="76">
        <f t="shared" ref="F22:F42" si="2">E22*D22</f>
        <v>78171.716167866936</v>
      </c>
      <c r="G22" s="79">
        <v>0</v>
      </c>
      <c r="H22" s="40">
        <f t="shared" ref="H22:H42" si="3">F22*G22</f>
        <v>0</v>
      </c>
    </row>
    <row r="23" spans="1:12" ht="41.25" outlineLevel="1" thickBot="1" x14ac:dyDescent="0.25">
      <c r="A23" s="272">
        <v>1.02</v>
      </c>
      <c r="B23" s="268" t="s">
        <v>156</v>
      </c>
      <c r="C23" s="269" t="s">
        <v>157</v>
      </c>
      <c r="D23" s="270">
        <v>159.6</v>
      </c>
      <c r="E23" s="271">
        <v>338.38750000000005</v>
      </c>
      <c r="F23" s="77">
        <f t="shared" si="2"/>
        <v>54006.645000000004</v>
      </c>
      <c r="G23" s="79">
        <v>0</v>
      </c>
      <c r="H23" s="41">
        <f t="shared" si="3"/>
        <v>0</v>
      </c>
    </row>
    <row r="24" spans="1:12" ht="14.25" outlineLevel="1" thickBot="1" x14ac:dyDescent="0.25">
      <c r="A24" s="272">
        <v>1.03</v>
      </c>
      <c r="B24" s="268" t="s">
        <v>158</v>
      </c>
      <c r="C24" s="269" t="s">
        <v>157</v>
      </c>
      <c r="D24" s="270">
        <v>159.6</v>
      </c>
      <c r="E24" s="271">
        <v>199.45848245049578</v>
      </c>
      <c r="F24" s="77">
        <f t="shared" si="2"/>
        <v>31833.573799099126</v>
      </c>
      <c r="G24" s="79">
        <v>0</v>
      </c>
      <c r="H24" s="41">
        <f t="shared" si="3"/>
        <v>0</v>
      </c>
    </row>
    <row r="25" spans="1:12" ht="21.95" customHeight="1" outlineLevel="1" thickBot="1" x14ac:dyDescent="0.25">
      <c r="A25" s="272">
        <v>1.05</v>
      </c>
      <c r="B25" s="268" t="s">
        <v>159</v>
      </c>
      <c r="C25" s="269" t="s">
        <v>157</v>
      </c>
      <c r="D25" s="270">
        <v>159.6</v>
      </c>
      <c r="E25" s="271">
        <v>7.6559821546654954</v>
      </c>
      <c r="F25" s="77">
        <f t="shared" si="2"/>
        <v>1221.894751884613</v>
      </c>
      <c r="G25" s="79">
        <v>0</v>
      </c>
      <c r="H25" s="41">
        <f t="shared" si="3"/>
        <v>0</v>
      </c>
    </row>
    <row r="26" spans="1:12" ht="12.75" customHeight="1" outlineLevel="1" thickBot="1" x14ac:dyDescent="0.25">
      <c r="A26" s="272">
        <v>1.06</v>
      </c>
      <c r="B26" s="268" t="s">
        <v>160</v>
      </c>
      <c r="C26" s="269" t="s">
        <v>157</v>
      </c>
      <c r="D26" s="270">
        <v>159.6</v>
      </c>
      <c r="E26" s="271">
        <v>8.6470125615994355</v>
      </c>
      <c r="F26" s="77">
        <f t="shared" si="2"/>
        <v>1380.0632048312698</v>
      </c>
      <c r="G26" s="79">
        <v>0</v>
      </c>
      <c r="H26" s="41">
        <f t="shared" si="3"/>
        <v>0</v>
      </c>
    </row>
    <row r="27" spans="1:12" ht="54.75" outlineLevel="1" thickBot="1" x14ac:dyDescent="0.25">
      <c r="A27" s="272">
        <v>1.07</v>
      </c>
      <c r="B27" s="268" t="s">
        <v>161</v>
      </c>
      <c r="C27" s="269" t="s">
        <v>162</v>
      </c>
      <c r="D27" s="270">
        <v>1</v>
      </c>
      <c r="E27" s="271">
        <v>34266.001000000004</v>
      </c>
      <c r="F27" s="77">
        <f t="shared" si="2"/>
        <v>34266.001000000004</v>
      </c>
      <c r="G27" s="79">
        <v>0</v>
      </c>
      <c r="H27" s="41">
        <f t="shared" si="3"/>
        <v>0</v>
      </c>
    </row>
    <row r="28" spans="1:12" ht="27.75" outlineLevel="1" thickBot="1" x14ac:dyDescent="0.25">
      <c r="A28" s="272">
        <v>1.08</v>
      </c>
      <c r="B28" s="268" t="s">
        <v>163</v>
      </c>
      <c r="C28" s="269" t="s">
        <v>157</v>
      </c>
      <c r="D28" s="270">
        <v>109</v>
      </c>
      <c r="E28" s="271">
        <v>335.20960000000008</v>
      </c>
      <c r="F28" s="77">
        <f t="shared" si="2"/>
        <v>36537.846400000009</v>
      </c>
      <c r="G28" s="79">
        <v>0</v>
      </c>
      <c r="H28" s="41">
        <f t="shared" si="3"/>
        <v>0</v>
      </c>
    </row>
    <row r="29" spans="1:12" ht="54.75" outlineLevel="1" thickBot="1" x14ac:dyDescent="0.25">
      <c r="A29" s="272">
        <v>1.9</v>
      </c>
      <c r="B29" s="268" t="s">
        <v>164</v>
      </c>
      <c r="C29" s="269" t="s">
        <v>165</v>
      </c>
      <c r="D29" s="270">
        <v>119</v>
      </c>
      <c r="E29" s="271">
        <v>106.96860652328638</v>
      </c>
      <c r="F29" s="77">
        <f t="shared" si="2"/>
        <v>12729.264176271079</v>
      </c>
      <c r="G29" s="79">
        <v>0</v>
      </c>
      <c r="H29" s="41">
        <f t="shared" si="3"/>
        <v>0</v>
      </c>
    </row>
    <row r="30" spans="1:12" ht="27" outlineLevel="1" x14ac:dyDescent="0.2">
      <c r="A30" s="272">
        <v>1.1000000000000001</v>
      </c>
      <c r="B30" s="268" t="s">
        <v>166</v>
      </c>
      <c r="C30" s="269" t="s">
        <v>165</v>
      </c>
      <c r="D30" s="270">
        <v>108.33</v>
      </c>
      <c r="E30" s="271">
        <v>96.296871393567969</v>
      </c>
      <c r="F30" s="77">
        <f t="shared" si="2"/>
        <v>10431.840078065217</v>
      </c>
      <c r="G30" s="79">
        <v>0</v>
      </c>
      <c r="H30" s="41">
        <f t="shared" si="3"/>
        <v>0</v>
      </c>
    </row>
    <row r="31" spans="1:12" ht="0.95" customHeight="1" outlineLevel="1" x14ac:dyDescent="0.2">
      <c r="A31" s="166">
        <v>1.1000000000000001</v>
      </c>
      <c r="B31" s="93"/>
      <c r="C31" s="94"/>
      <c r="D31" s="95">
        <v>0</v>
      </c>
      <c r="E31" s="132">
        <v>0</v>
      </c>
      <c r="F31" s="77">
        <f t="shared" si="2"/>
        <v>0</v>
      </c>
      <c r="G31" s="80">
        <v>1</v>
      </c>
      <c r="H31" s="41">
        <f t="shared" si="3"/>
        <v>0</v>
      </c>
    </row>
    <row r="32" spans="1:12" ht="0.95" customHeight="1" outlineLevel="1" x14ac:dyDescent="0.2">
      <c r="A32" s="166">
        <v>1.1100000000000001</v>
      </c>
      <c r="B32" s="93"/>
      <c r="C32" s="94"/>
      <c r="D32" s="95">
        <v>0</v>
      </c>
      <c r="E32" s="132">
        <v>0</v>
      </c>
      <c r="F32" s="77">
        <f t="shared" si="2"/>
        <v>0</v>
      </c>
      <c r="G32" s="80">
        <v>1</v>
      </c>
      <c r="H32" s="41">
        <f t="shared" si="3"/>
        <v>0</v>
      </c>
      <c r="L32" s="201"/>
    </row>
    <row r="33" spans="1:18" ht="0.95" customHeight="1" outlineLevel="1" x14ac:dyDescent="0.2">
      <c r="A33" s="166">
        <v>1.1200000000000001</v>
      </c>
      <c r="B33" s="93"/>
      <c r="C33" s="94"/>
      <c r="D33" s="95">
        <v>0</v>
      </c>
      <c r="E33" s="132">
        <v>0</v>
      </c>
      <c r="F33" s="77">
        <f t="shared" si="2"/>
        <v>0</v>
      </c>
      <c r="G33" s="80">
        <v>1</v>
      </c>
      <c r="H33" s="41">
        <f t="shared" si="3"/>
        <v>0</v>
      </c>
    </row>
    <row r="34" spans="1:18" ht="0.95" customHeight="1" outlineLevel="1" x14ac:dyDescent="0.2">
      <c r="A34" s="166">
        <v>1.1299999999999999</v>
      </c>
      <c r="B34" s="93"/>
      <c r="C34" s="94"/>
      <c r="D34" s="95">
        <v>0</v>
      </c>
      <c r="E34" s="132">
        <v>0</v>
      </c>
      <c r="F34" s="77">
        <f t="shared" si="2"/>
        <v>0</v>
      </c>
      <c r="G34" s="80">
        <v>1</v>
      </c>
      <c r="H34" s="41">
        <f t="shared" si="3"/>
        <v>0</v>
      </c>
    </row>
    <row r="35" spans="1:18" ht="0.95" customHeight="1" outlineLevel="1" x14ac:dyDescent="0.2">
      <c r="A35" s="166">
        <v>1.1399999999999999</v>
      </c>
      <c r="B35" s="93"/>
      <c r="C35" s="94"/>
      <c r="D35" s="95">
        <v>0</v>
      </c>
      <c r="E35" s="132">
        <v>0</v>
      </c>
      <c r="F35" s="77">
        <f t="shared" si="2"/>
        <v>0</v>
      </c>
      <c r="G35" s="80">
        <v>1</v>
      </c>
      <c r="H35" s="41">
        <f t="shared" si="3"/>
        <v>0</v>
      </c>
    </row>
    <row r="36" spans="1:18" ht="0.95" customHeight="1" outlineLevel="1" x14ac:dyDescent="0.2">
      <c r="A36" s="166">
        <v>1.1499999999999999</v>
      </c>
      <c r="B36" s="93"/>
      <c r="C36" s="94"/>
      <c r="D36" s="95">
        <v>0</v>
      </c>
      <c r="E36" s="132">
        <v>0</v>
      </c>
      <c r="F36" s="77">
        <f t="shared" si="2"/>
        <v>0</v>
      </c>
      <c r="G36" s="80">
        <v>1</v>
      </c>
      <c r="H36" s="41">
        <f t="shared" si="3"/>
        <v>0</v>
      </c>
    </row>
    <row r="37" spans="1:18" ht="0.95" customHeight="1" outlineLevel="1" x14ac:dyDescent="0.2">
      <c r="A37" s="166">
        <v>1.1599999999999999</v>
      </c>
      <c r="B37" s="93"/>
      <c r="C37" s="94"/>
      <c r="D37" s="95">
        <v>0</v>
      </c>
      <c r="E37" s="132">
        <v>0</v>
      </c>
      <c r="F37" s="77">
        <f t="shared" si="2"/>
        <v>0</v>
      </c>
      <c r="G37" s="80">
        <v>1</v>
      </c>
      <c r="H37" s="41">
        <f t="shared" si="3"/>
        <v>0</v>
      </c>
    </row>
    <row r="38" spans="1:18" ht="0.95" customHeight="1" outlineLevel="1" x14ac:dyDescent="0.2">
      <c r="A38" s="166">
        <v>1.17</v>
      </c>
      <c r="B38" s="93"/>
      <c r="C38" s="94"/>
      <c r="D38" s="95">
        <v>0</v>
      </c>
      <c r="E38" s="132">
        <v>0</v>
      </c>
      <c r="F38" s="77">
        <f t="shared" si="2"/>
        <v>0</v>
      </c>
      <c r="G38" s="80">
        <v>1</v>
      </c>
      <c r="H38" s="41">
        <f t="shared" si="3"/>
        <v>0</v>
      </c>
      <c r="J38" s="303" t="s">
        <v>151</v>
      </c>
      <c r="K38" s="303"/>
      <c r="L38" s="303"/>
      <c r="M38" s="303"/>
      <c r="N38" s="303"/>
      <c r="O38" s="303"/>
      <c r="P38" s="303"/>
    </row>
    <row r="39" spans="1:18" ht="0.95" customHeight="1" outlineLevel="1" x14ac:dyDescent="0.2">
      <c r="A39" s="166">
        <v>1.18</v>
      </c>
      <c r="B39" s="93"/>
      <c r="C39" s="94"/>
      <c r="D39" s="95">
        <v>0</v>
      </c>
      <c r="E39" s="132">
        <v>0</v>
      </c>
      <c r="F39" s="77">
        <f t="shared" si="2"/>
        <v>0</v>
      </c>
      <c r="G39" s="80">
        <v>1</v>
      </c>
      <c r="H39" s="41">
        <f t="shared" si="3"/>
        <v>0</v>
      </c>
      <c r="J39" s="303"/>
      <c r="K39" s="303"/>
      <c r="L39" s="303"/>
      <c r="M39" s="303"/>
      <c r="N39" s="303"/>
      <c r="O39" s="303"/>
      <c r="P39" s="303"/>
    </row>
    <row r="40" spans="1:18" ht="0.95" customHeight="1" outlineLevel="1" x14ac:dyDescent="0.2">
      <c r="A40" s="166">
        <v>1.19</v>
      </c>
      <c r="B40" s="97"/>
      <c r="C40" s="98"/>
      <c r="D40" s="95">
        <v>0</v>
      </c>
      <c r="E40" s="132">
        <v>0</v>
      </c>
      <c r="F40" s="77">
        <f t="shared" si="2"/>
        <v>0</v>
      </c>
      <c r="G40" s="80">
        <v>1</v>
      </c>
      <c r="H40" s="41">
        <f t="shared" si="3"/>
        <v>0</v>
      </c>
      <c r="J40" s="303"/>
      <c r="K40" s="303"/>
      <c r="L40" s="303"/>
      <c r="M40" s="303"/>
      <c r="N40" s="303"/>
      <c r="O40" s="303"/>
      <c r="P40" s="303"/>
    </row>
    <row r="41" spans="1:18" ht="0.95" customHeight="1" outlineLevel="1" x14ac:dyDescent="0.2">
      <c r="A41" s="166">
        <v>1.2</v>
      </c>
      <c r="B41" s="97"/>
      <c r="C41" s="98"/>
      <c r="D41" s="95">
        <v>0</v>
      </c>
      <c r="E41" s="132">
        <v>0</v>
      </c>
      <c r="F41" s="77">
        <f t="shared" si="2"/>
        <v>0</v>
      </c>
      <c r="G41" s="80">
        <v>1</v>
      </c>
      <c r="H41" s="41">
        <f t="shared" si="3"/>
        <v>0</v>
      </c>
    </row>
    <row r="42" spans="1:18" ht="0.95" customHeight="1" outlineLevel="1" x14ac:dyDescent="0.2">
      <c r="A42" s="166">
        <v>1.21</v>
      </c>
      <c r="B42" s="97"/>
      <c r="C42" s="98"/>
      <c r="D42" s="95">
        <v>0</v>
      </c>
      <c r="E42" s="132">
        <v>0</v>
      </c>
      <c r="F42" s="77">
        <f t="shared" si="2"/>
        <v>0</v>
      </c>
      <c r="G42" s="80">
        <v>1</v>
      </c>
      <c r="H42" s="41">
        <f t="shared" si="3"/>
        <v>0</v>
      </c>
    </row>
    <row r="43" spans="1:18" ht="0.95" customHeight="1" outlineLevel="1" thickBot="1" x14ac:dyDescent="0.25">
      <c r="A43" s="167">
        <v>1.22</v>
      </c>
      <c r="B43" s="141"/>
      <c r="C43" s="142"/>
      <c r="D43" s="135">
        <v>0</v>
      </c>
      <c r="E43" s="136">
        <v>0</v>
      </c>
      <c r="F43" s="78">
        <f>E43*D43</f>
        <v>0</v>
      </c>
      <c r="G43" s="80">
        <v>1</v>
      </c>
      <c r="H43" s="43">
        <f>F43*G43</f>
        <v>0</v>
      </c>
      <c r="P43" s="266"/>
      <c r="Q43" s="266"/>
      <c r="R43" s="266"/>
    </row>
    <row r="44" spans="1:18" ht="13.5" thickBot="1" x14ac:dyDescent="0.25">
      <c r="D44" s="163"/>
      <c r="E44" s="164" t="s">
        <v>37</v>
      </c>
      <c r="F44" s="127">
        <f>SUM($F$22:$F$43)</f>
        <v>260578.8445780183</v>
      </c>
      <c r="G44" s="161">
        <f>IFERROR(H44/F44,"0.00%")</f>
        <v>0</v>
      </c>
      <c r="H44" s="162">
        <f>SUM($H$22:$H$43)</f>
        <v>0</v>
      </c>
      <c r="P44" s="266"/>
      <c r="Q44" s="266"/>
      <c r="R44" s="266"/>
    </row>
    <row r="45" spans="1:18" ht="13.5" thickBot="1" x14ac:dyDescent="0.25">
      <c r="H45" s="45"/>
      <c r="P45" s="266"/>
      <c r="Q45" s="266"/>
      <c r="R45" s="266"/>
    </row>
    <row r="46" spans="1:18" s="39" customFormat="1" ht="13.5" thickBot="1" x14ac:dyDescent="0.25">
      <c r="A46" s="207">
        <v>2</v>
      </c>
      <c r="B46" s="208" t="s">
        <v>98</v>
      </c>
      <c r="C46" s="209" t="s">
        <v>32</v>
      </c>
      <c r="D46" s="207" t="s">
        <v>33</v>
      </c>
      <c r="E46" s="206" t="s">
        <v>34</v>
      </c>
      <c r="F46" s="206" t="s">
        <v>35</v>
      </c>
      <c r="G46" s="206" t="s">
        <v>30</v>
      </c>
      <c r="H46" s="210" t="s">
        <v>21</v>
      </c>
      <c r="P46" s="266"/>
      <c r="Q46" s="266"/>
      <c r="R46" s="266"/>
    </row>
    <row r="47" spans="1:18" ht="81.75" outlineLevel="1" thickBot="1" x14ac:dyDescent="0.25">
      <c r="A47" s="27">
        <v>2.0099999999999998</v>
      </c>
      <c r="B47" s="268" t="s">
        <v>167</v>
      </c>
      <c r="C47" s="269" t="s">
        <v>165</v>
      </c>
      <c r="D47" s="270">
        <v>42.55</v>
      </c>
      <c r="E47" s="271">
        <v>1878.0270234414097</v>
      </c>
      <c r="F47" s="76">
        <f t="shared" ref="F47:F65" si="4">E47*D47</f>
        <v>79910.049847431976</v>
      </c>
      <c r="G47" s="79">
        <v>0</v>
      </c>
      <c r="H47" s="40">
        <f t="shared" ref="H47:H65" si="5">F47*G47</f>
        <v>0</v>
      </c>
      <c r="P47" s="266"/>
      <c r="Q47" s="266"/>
      <c r="R47" s="266"/>
    </row>
    <row r="48" spans="1:18" ht="176.25" outlineLevel="1" thickBot="1" x14ac:dyDescent="0.25">
      <c r="A48" s="28">
        <v>2.02</v>
      </c>
      <c r="B48" s="268" t="s">
        <v>168</v>
      </c>
      <c r="C48" s="269" t="s">
        <v>169</v>
      </c>
      <c r="D48" s="270">
        <v>49.93</v>
      </c>
      <c r="E48" s="271">
        <v>504.60344000000009</v>
      </c>
      <c r="F48" s="77">
        <f t="shared" si="4"/>
        <v>25194.849759200006</v>
      </c>
      <c r="G48" s="79">
        <v>0</v>
      </c>
      <c r="H48" s="41">
        <f t="shared" si="5"/>
        <v>0</v>
      </c>
      <c r="P48" s="266"/>
      <c r="Q48" s="266"/>
      <c r="R48" s="266"/>
    </row>
    <row r="49" spans="1:17" ht="122.25" outlineLevel="1" thickBot="1" x14ac:dyDescent="0.25">
      <c r="A49" s="28">
        <v>2.0299999999999998</v>
      </c>
      <c r="B49" s="268" t="s">
        <v>170</v>
      </c>
      <c r="C49" s="269" t="s">
        <v>155</v>
      </c>
      <c r="D49" s="270">
        <v>5</v>
      </c>
      <c r="E49" s="271">
        <v>5878.8325200000008</v>
      </c>
      <c r="F49" s="77">
        <f t="shared" si="4"/>
        <v>29394.162600000003</v>
      </c>
      <c r="G49" s="79">
        <v>0</v>
      </c>
      <c r="H49" s="44">
        <f t="shared" si="5"/>
        <v>0</v>
      </c>
    </row>
    <row r="50" spans="1:17" ht="68.25" outlineLevel="1" thickBot="1" x14ac:dyDescent="0.25">
      <c r="A50" s="28">
        <v>2.13</v>
      </c>
      <c r="B50" s="268" t="s">
        <v>171</v>
      </c>
      <c r="C50" s="269" t="s">
        <v>155</v>
      </c>
      <c r="D50" s="270">
        <v>8</v>
      </c>
      <c r="E50" s="271">
        <v>5807.2003000000004</v>
      </c>
      <c r="F50" s="77">
        <f t="shared" si="4"/>
        <v>46457.602400000003</v>
      </c>
      <c r="G50" s="79">
        <v>0</v>
      </c>
      <c r="H50" s="41">
        <f t="shared" si="5"/>
        <v>0</v>
      </c>
    </row>
    <row r="51" spans="1:17" ht="176.25" outlineLevel="1" thickBot="1" x14ac:dyDescent="0.25">
      <c r="A51" s="28">
        <v>2.14</v>
      </c>
      <c r="B51" s="268" t="s">
        <v>168</v>
      </c>
      <c r="C51" s="269" t="s">
        <v>169</v>
      </c>
      <c r="D51" s="270">
        <v>37.44</v>
      </c>
      <c r="E51" s="271">
        <v>504.60344000000009</v>
      </c>
      <c r="F51" s="77">
        <f t="shared" si="4"/>
        <v>18892.352793600003</v>
      </c>
      <c r="G51" s="79">
        <v>0</v>
      </c>
      <c r="H51" s="44">
        <f t="shared" si="5"/>
        <v>0</v>
      </c>
    </row>
    <row r="52" spans="1:17" ht="54" outlineLevel="1" x14ac:dyDescent="0.2">
      <c r="A52" s="28">
        <v>2.15</v>
      </c>
      <c r="B52" s="268" t="s">
        <v>172</v>
      </c>
      <c r="C52" s="269" t="s">
        <v>157</v>
      </c>
      <c r="D52" s="270">
        <v>84.73</v>
      </c>
      <c r="E52" s="271">
        <v>221.83191672989602</v>
      </c>
      <c r="F52" s="77">
        <f t="shared" si="4"/>
        <v>18795.818304524091</v>
      </c>
      <c r="G52" s="79">
        <v>0</v>
      </c>
      <c r="H52" s="41">
        <f t="shared" si="5"/>
        <v>0</v>
      </c>
    </row>
    <row r="53" spans="1:17" ht="0.95" customHeight="1" outlineLevel="1" x14ac:dyDescent="0.2">
      <c r="A53" s="28">
        <v>2.0699999999999998</v>
      </c>
      <c r="B53" s="93"/>
      <c r="C53" s="94"/>
      <c r="D53" s="95">
        <v>0</v>
      </c>
      <c r="E53" s="96">
        <v>0</v>
      </c>
      <c r="F53" s="78">
        <f t="shared" si="4"/>
        <v>0</v>
      </c>
      <c r="G53" s="80">
        <v>1</v>
      </c>
      <c r="H53" s="44">
        <f t="shared" si="5"/>
        <v>0</v>
      </c>
    </row>
    <row r="54" spans="1:17" ht="0.95" customHeight="1" outlineLevel="1" x14ac:dyDescent="0.2">
      <c r="A54" s="28">
        <v>2.08</v>
      </c>
      <c r="B54" s="93"/>
      <c r="C54" s="94"/>
      <c r="D54" s="95">
        <v>0</v>
      </c>
      <c r="E54" s="96">
        <v>0</v>
      </c>
      <c r="F54" s="78">
        <f t="shared" si="4"/>
        <v>0</v>
      </c>
      <c r="G54" s="80">
        <v>1</v>
      </c>
      <c r="H54" s="41">
        <f t="shared" si="5"/>
        <v>0</v>
      </c>
    </row>
    <row r="55" spans="1:17" ht="0.95" customHeight="1" outlineLevel="1" x14ac:dyDescent="0.2">
      <c r="A55" s="28">
        <v>2.09</v>
      </c>
      <c r="B55" s="93"/>
      <c r="C55" s="94"/>
      <c r="D55" s="95">
        <v>0</v>
      </c>
      <c r="E55" s="96">
        <v>0</v>
      </c>
      <c r="F55" s="78">
        <f t="shared" si="4"/>
        <v>0</v>
      </c>
      <c r="G55" s="80">
        <v>1</v>
      </c>
      <c r="H55" s="41">
        <f t="shared" si="5"/>
        <v>0</v>
      </c>
    </row>
    <row r="56" spans="1:17" ht="0.95" customHeight="1" outlineLevel="1" x14ac:dyDescent="0.2">
      <c r="A56" s="28">
        <v>2.1</v>
      </c>
      <c r="B56" s="93"/>
      <c r="C56" s="94"/>
      <c r="D56" s="95">
        <v>0</v>
      </c>
      <c r="E56" s="96">
        <v>0</v>
      </c>
      <c r="F56" s="78">
        <f t="shared" si="4"/>
        <v>0</v>
      </c>
      <c r="G56" s="80">
        <v>1</v>
      </c>
      <c r="H56" s="41">
        <f t="shared" si="5"/>
        <v>0</v>
      </c>
    </row>
    <row r="57" spans="1:17" ht="0.95" customHeight="1" outlineLevel="1" x14ac:dyDescent="0.2">
      <c r="A57" s="28">
        <v>2.11</v>
      </c>
      <c r="B57" s="93"/>
      <c r="C57" s="94"/>
      <c r="D57" s="95">
        <v>0</v>
      </c>
      <c r="E57" s="96">
        <v>0</v>
      </c>
      <c r="F57" s="78">
        <f t="shared" si="4"/>
        <v>0</v>
      </c>
      <c r="G57" s="80">
        <v>1</v>
      </c>
      <c r="H57" s="41">
        <f t="shared" si="5"/>
        <v>0</v>
      </c>
    </row>
    <row r="58" spans="1:17" ht="0.95" customHeight="1" outlineLevel="1" x14ac:dyDescent="0.2">
      <c r="A58" s="28">
        <v>2.12</v>
      </c>
      <c r="B58" s="93"/>
      <c r="C58" s="94"/>
      <c r="D58" s="95">
        <v>0</v>
      </c>
      <c r="E58" s="96">
        <v>0</v>
      </c>
      <c r="F58" s="78">
        <f t="shared" si="4"/>
        <v>0</v>
      </c>
      <c r="G58" s="80">
        <v>1</v>
      </c>
      <c r="H58" s="41">
        <f t="shared" si="5"/>
        <v>0</v>
      </c>
    </row>
    <row r="59" spans="1:17" ht="0.95" customHeight="1" outlineLevel="1" x14ac:dyDescent="0.25">
      <c r="A59" s="28">
        <v>2.13</v>
      </c>
      <c r="B59" s="93"/>
      <c r="C59" s="94"/>
      <c r="D59" s="95">
        <v>0</v>
      </c>
      <c r="E59" s="96">
        <v>0</v>
      </c>
      <c r="F59" s="78">
        <f t="shared" si="4"/>
        <v>0</v>
      </c>
      <c r="G59" s="80">
        <v>1</v>
      </c>
      <c r="H59" s="41">
        <f t="shared" si="5"/>
        <v>0</v>
      </c>
      <c r="K59" s="150"/>
      <c r="L59"/>
      <c r="M59"/>
      <c r="N59"/>
      <c r="O59"/>
      <c r="P59"/>
      <c r="Q59"/>
    </row>
    <row r="60" spans="1:17" ht="0.95" customHeight="1" outlineLevel="1" x14ac:dyDescent="0.25">
      <c r="A60" s="28">
        <v>2.14</v>
      </c>
      <c r="B60" s="93"/>
      <c r="C60" s="94"/>
      <c r="D60" s="95">
        <v>0</v>
      </c>
      <c r="E60" s="96">
        <v>0</v>
      </c>
      <c r="F60" s="78">
        <f t="shared" si="4"/>
        <v>0</v>
      </c>
      <c r="G60" s="80">
        <v>1</v>
      </c>
      <c r="H60" s="41">
        <f t="shared" si="5"/>
        <v>0</v>
      </c>
      <c r="K60"/>
      <c r="L60"/>
      <c r="M60"/>
      <c r="N60"/>
      <c r="O60"/>
      <c r="P60"/>
      <c r="Q60"/>
    </row>
    <row r="61" spans="1:17" ht="0.95" customHeight="1" outlineLevel="1" x14ac:dyDescent="0.25">
      <c r="A61" s="28">
        <v>2.15</v>
      </c>
      <c r="B61" s="93"/>
      <c r="C61" s="94"/>
      <c r="D61" s="95">
        <v>0</v>
      </c>
      <c r="E61" s="96">
        <v>0</v>
      </c>
      <c r="F61" s="78">
        <f t="shared" si="4"/>
        <v>0</v>
      </c>
      <c r="G61" s="80">
        <v>1</v>
      </c>
      <c r="H61" s="41">
        <f t="shared" si="5"/>
        <v>0</v>
      </c>
      <c r="K61"/>
      <c r="L61"/>
      <c r="M61"/>
      <c r="N61"/>
      <c r="O61"/>
      <c r="P61"/>
      <c r="Q61"/>
    </row>
    <row r="62" spans="1:17" ht="0.95" customHeight="1" outlineLevel="1" x14ac:dyDescent="0.2">
      <c r="A62" s="28">
        <v>2.16</v>
      </c>
      <c r="B62" s="93"/>
      <c r="C62" s="94"/>
      <c r="D62" s="95">
        <v>0</v>
      </c>
      <c r="E62" s="96">
        <v>0</v>
      </c>
      <c r="F62" s="78">
        <f t="shared" si="4"/>
        <v>0</v>
      </c>
      <c r="G62" s="80">
        <v>1</v>
      </c>
      <c r="H62" s="41">
        <f t="shared" si="5"/>
        <v>0</v>
      </c>
    </row>
    <row r="63" spans="1:17" ht="0.95" customHeight="1" outlineLevel="1" x14ac:dyDescent="0.2">
      <c r="A63" s="28">
        <v>2.17</v>
      </c>
      <c r="B63" s="93"/>
      <c r="C63" s="94"/>
      <c r="D63" s="95">
        <v>0</v>
      </c>
      <c r="E63" s="96">
        <v>0</v>
      </c>
      <c r="F63" s="78">
        <f t="shared" si="4"/>
        <v>0</v>
      </c>
      <c r="G63" s="80">
        <v>1</v>
      </c>
      <c r="H63" s="41">
        <f t="shared" si="5"/>
        <v>0</v>
      </c>
    </row>
    <row r="64" spans="1:17" ht="0.95" customHeight="1" outlineLevel="1" x14ac:dyDescent="0.2">
      <c r="A64" s="28">
        <v>2.1800000000000002</v>
      </c>
      <c r="B64" s="93"/>
      <c r="C64" s="94"/>
      <c r="D64" s="95">
        <v>0</v>
      </c>
      <c r="E64" s="96">
        <v>0</v>
      </c>
      <c r="F64" s="78">
        <f t="shared" si="4"/>
        <v>0</v>
      </c>
      <c r="G64" s="80">
        <v>1</v>
      </c>
      <c r="H64" s="41">
        <f t="shared" si="5"/>
        <v>0</v>
      </c>
    </row>
    <row r="65" spans="1:8" ht="0.95" customHeight="1" outlineLevel="1" x14ac:dyDescent="0.2">
      <c r="A65" s="28">
        <v>2.19</v>
      </c>
      <c r="B65" s="93"/>
      <c r="C65" s="94"/>
      <c r="D65" s="95">
        <v>0</v>
      </c>
      <c r="E65" s="96">
        <v>0</v>
      </c>
      <c r="F65" s="78">
        <f t="shared" si="4"/>
        <v>0</v>
      </c>
      <c r="G65" s="80">
        <v>1</v>
      </c>
      <c r="H65" s="44">
        <f t="shared" si="5"/>
        <v>0</v>
      </c>
    </row>
    <row r="66" spans="1:8" ht="0.95" customHeight="1" outlineLevel="1" thickBot="1" x14ac:dyDescent="0.25">
      <c r="A66" s="29">
        <v>2.2000000000000002</v>
      </c>
      <c r="B66" s="141"/>
      <c r="C66" s="142"/>
      <c r="D66" s="159">
        <v>0</v>
      </c>
      <c r="E66" s="160">
        <v>0</v>
      </c>
      <c r="F66" s="78">
        <f>E66*D66</f>
        <v>0</v>
      </c>
      <c r="G66" s="81">
        <v>1</v>
      </c>
      <c r="H66" s="43">
        <f>F66*G66</f>
        <v>0</v>
      </c>
    </row>
    <row r="67" spans="1:8" ht="13.5" thickBot="1" x14ac:dyDescent="0.25">
      <c r="D67" s="151"/>
      <c r="E67" s="155" t="s">
        <v>38</v>
      </c>
      <c r="F67" s="127">
        <f>SUM($F$47:$F$66)</f>
        <v>218644.83570475609</v>
      </c>
      <c r="G67" s="161">
        <f>IFERROR(H67/F67,"0.00%")</f>
        <v>0</v>
      </c>
      <c r="H67" s="162">
        <f>SUM($H$47:$H$66)</f>
        <v>0</v>
      </c>
    </row>
    <row r="68" spans="1:8" ht="13.5" thickBot="1" x14ac:dyDescent="0.25">
      <c r="H68" s="45"/>
    </row>
    <row r="69" spans="1:8" s="39" customFormat="1" ht="13.5" thickBot="1" x14ac:dyDescent="0.3">
      <c r="A69" s="207">
        <v>3</v>
      </c>
      <c r="B69" s="211" t="s">
        <v>93</v>
      </c>
      <c r="C69" s="209" t="s">
        <v>32</v>
      </c>
      <c r="D69" s="207" t="s">
        <v>33</v>
      </c>
      <c r="E69" s="206" t="s">
        <v>34</v>
      </c>
      <c r="F69" s="206" t="s">
        <v>35</v>
      </c>
      <c r="G69" s="206" t="s">
        <v>30</v>
      </c>
      <c r="H69" s="206" t="s">
        <v>21</v>
      </c>
    </row>
    <row r="70" spans="1:8" ht="108.75" outlineLevel="1" thickBot="1" x14ac:dyDescent="0.25">
      <c r="A70" s="27">
        <v>3.01</v>
      </c>
      <c r="B70" s="268" t="s">
        <v>173</v>
      </c>
      <c r="C70" s="269" t="s">
        <v>157</v>
      </c>
      <c r="D70" s="270">
        <v>33.69</v>
      </c>
      <c r="E70" s="271">
        <v>1552.3453000000004</v>
      </c>
      <c r="F70" s="69">
        <f t="shared" ref="F70:F87" si="6">E70*D70</f>
        <v>52298.513157000009</v>
      </c>
      <c r="G70" s="79">
        <v>0</v>
      </c>
      <c r="H70" s="40">
        <f t="shared" ref="H70:H90" si="7">F70*G70</f>
        <v>0</v>
      </c>
    </row>
    <row r="71" spans="1:8" ht="95.25" outlineLevel="1" thickBot="1" x14ac:dyDescent="0.25">
      <c r="A71" s="28">
        <v>3.02</v>
      </c>
      <c r="B71" s="268" t="s">
        <v>174</v>
      </c>
      <c r="C71" s="269" t="s">
        <v>157</v>
      </c>
      <c r="D71" s="270">
        <v>167.4</v>
      </c>
      <c r="E71" s="271">
        <v>584.4393500000001</v>
      </c>
      <c r="F71" s="70">
        <f t="shared" si="6"/>
        <v>97835.147190000018</v>
      </c>
      <c r="G71" s="79">
        <v>0</v>
      </c>
      <c r="H71" s="41">
        <f t="shared" si="7"/>
        <v>0</v>
      </c>
    </row>
    <row r="72" spans="1:8" ht="189.75" outlineLevel="1" thickBot="1" x14ac:dyDescent="0.25">
      <c r="A72" s="28">
        <v>3.03</v>
      </c>
      <c r="B72" s="268" t="s">
        <v>175</v>
      </c>
      <c r="C72" s="269" t="s">
        <v>176</v>
      </c>
      <c r="D72" s="270">
        <v>42.11</v>
      </c>
      <c r="E72" s="271">
        <v>823.7958404892812</v>
      </c>
      <c r="F72" s="70">
        <f t="shared" si="6"/>
        <v>34690.042843003634</v>
      </c>
      <c r="G72" s="79">
        <v>0</v>
      </c>
      <c r="H72" s="41">
        <f t="shared" si="7"/>
        <v>0</v>
      </c>
    </row>
    <row r="73" spans="1:8" ht="216.75" outlineLevel="1" thickBot="1" x14ac:dyDescent="0.25">
      <c r="A73" s="27">
        <v>3.04</v>
      </c>
      <c r="B73" s="268" t="s">
        <v>177</v>
      </c>
      <c r="C73" s="269" t="s">
        <v>176</v>
      </c>
      <c r="D73" s="270">
        <v>18.55</v>
      </c>
      <c r="E73" s="271">
        <v>1406.870452529515</v>
      </c>
      <c r="F73" s="70">
        <f t="shared" si="6"/>
        <v>26097.446894422505</v>
      </c>
      <c r="G73" s="79">
        <v>0</v>
      </c>
      <c r="H73" s="41">
        <f t="shared" si="7"/>
        <v>0</v>
      </c>
    </row>
    <row r="74" spans="1:8" ht="54.75" outlineLevel="1" thickBot="1" x14ac:dyDescent="0.25">
      <c r="A74" s="28">
        <v>3.05</v>
      </c>
      <c r="B74" s="268" t="s">
        <v>178</v>
      </c>
      <c r="C74" s="269" t="s">
        <v>179</v>
      </c>
      <c r="D74" s="270">
        <v>755.39</v>
      </c>
      <c r="E74" s="271">
        <v>57.555300000000003</v>
      </c>
      <c r="F74" s="70">
        <f t="shared" si="6"/>
        <v>43476.698066999998</v>
      </c>
      <c r="G74" s="79">
        <v>0</v>
      </c>
      <c r="H74" s="41">
        <f t="shared" si="7"/>
        <v>0</v>
      </c>
    </row>
    <row r="75" spans="1:8" ht="54.75" outlineLevel="1" thickBot="1" x14ac:dyDescent="0.25">
      <c r="A75" s="28">
        <v>3.06</v>
      </c>
      <c r="B75" s="268" t="s">
        <v>180</v>
      </c>
      <c r="C75" s="269" t="s">
        <v>179</v>
      </c>
      <c r="D75" s="270">
        <v>612.46</v>
      </c>
      <c r="E75" s="271">
        <v>57.555300000000003</v>
      </c>
      <c r="F75" s="70">
        <f t="shared" si="6"/>
        <v>35250.319038000001</v>
      </c>
      <c r="G75" s="79">
        <v>0</v>
      </c>
      <c r="H75" s="41">
        <f t="shared" si="7"/>
        <v>0</v>
      </c>
    </row>
    <row r="76" spans="1:8" ht="54.75" outlineLevel="1" thickBot="1" x14ac:dyDescent="0.25">
      <c r="A76" s="27">
        <v>3.07</v>
      </c>
      <c r="B76" s="268" t="s">
        <v>181</v>
      </c>
      <c r="C76" s="269" t="s">
        <v>182</v>
      </c>
      <c r="D76" s="270">
        <v>477.31</v>
      </c>
      <c r="E76" s="271">
        <v>57.555300000000003</v>
      </c>
      <c r="F76" s="70">
        <f t="shared" si="6"/>
        <v>27471.720243</v>
      </c>
      <c r="G76" s="79">
        <v>0</v>
      </c>
      <c r="H76" s="41">
        <f t="shared" si="7"/>
        <v>0</v>
      </c>
    </row>
    <row r="77" spans="1:8" ht="189.75" outlineLevel="1" thickBot="1" x14ac:dyDescent="0.25">
      <c r="A77" s="28">
        <v>3.08</v>
      </c>
      <c r="B77" s="268" t="s">
        <v>183</v>
      </c>
      <c r="C77" s="269" t="s">
        <v>157</v>
      </c>
      <c r="D77" s="270">
        <v>77</v>
      </c>
      <c r="E77" s="271">
        <v>1827.87</v>
      </c>
      <c r="F77" s="70">
        <f t="shared" si="6"/>
        <v>140745.99</v>
      </c>
      <c r="G77" s="79">
        <v>0</v>
      </c>
      <c r="H77" s="41">
        <f t="shared" si="7"/>
        <v>0</v>
      </c>
    </row>
    <row r="78" spans="1:8" ht="14.25" outlineLevel="1" thickBot="1" x14ac:dyDescent="0.25">
      <c r="A78" s="28">
        <v>3.09</v>
      </c>
      <c r="B78" s="268" t="s">
        <v>184</v>
      </c>
      <c r="C78" s="269"/>
      <c r="D78" s="270"/>
      <c r="E78" s="271">
        <v>0</v>
      </c>
      <c r="F78" s="70">
        <f t="shared" si="6"/>
        <v>0</v>
      </c>
      <c r="G78" s="79">
        <v>0</v>
      </c>
      <c r="H78" s="41">
        <f t="shared" si="7"/>
        <v>0</v>
      </c>
    </row>
    <row r="79" spans="1:8" ht="108.75" outlineLevel="1" thickBot="1" x14ac:dyDescent="0.25">
      <c r="A79" s="27">
        <v>3.1</v>
      </c>
      <c r="B79" s="268" t="s">
        <v>185</v>
      </c>
      <c r="C79" s="269" t="s">
        <v>157</v>
      </c>
      <c r="D79" s="270">
        <v>273.85000000000002</v>
      </c>
      <c r="E79" s="271">
        <v>573.94537837345774</v>
      </c>
      <c r="F79" s="70">
        <f t="shared" si="6"/>
        <v>157174.94186757141</v>
      </c>
      <c r="G79" s="79">
        <v>0</v>
      </c>
      <c r="H79" s="41">
        <f t="shared" si="7"/>
        <v>0</v>
      </c>
    </row>
    <row r="80" spans="1:8" ht="230.25" outlineLevel="1" thickBot="1" x14ac:dyDescent="0.25">
      <c r="A80" s="28">
        <v>3.11</v>
      </c>
      <c r="B80" s="268" t="s">
        <v>186</v>
      </c>
      <c r="C80" s="269" t="s">
        <v>187</v>
      </c>
      <c r="D80" s="270">
        <v>85.68</v>
      </c>
      <c r="E80" s="271">
        <v>501.72331296906049</v>
      </c>
      <c r="F80" s="70">
        <f t="shared" si="6"/>
        <v>42987.653455189109</v>
      </c>
      <c r="G80" s="79">
        <v>0</v>
      </c>
      <c r="H80" s="41">
        <f t="shared" si="7"/>
        <v>0</v>
      </c>
    </row>
    <row r="81" spans="1:8" ht="189.75" outlineLevel="1" thickBot="1" x14ac:dyDescent="0.25">
      <c r="A81" s="28">
        <v>3.12</v>
      </c>
      <c r="B81" s="268" t="s">
        <v>188</v>
      </c>
      <c r="C81" s="269" t="s">
        <v>187</v>
      </c>
      <c r="D81" s="270">
        <v>106.44</v>
      </c>
      <c r="E81" s="271">
        <v>814.65236464829877</v>
      </c>
      <c r="F81" s="70">
        <f t="shared" si="6"/>
        <v>86711.59769316492</v>
      </c>
      <c r="G81" s="79">
        <v>0</v>
      </c>
      <c r="H81" s="41">
        <f t="shared" si="7"/>
        <v>0</v>
      </c>
    </row>
    <row r="82" spans="1:8" ht="189.75" outlineLevel="1" thickBot="1" x14ac:dyDescent="0.25">
      <c r="A82" s="27">
        <v>3.13</v>
      </c>
      <c r="B82" s="268" t="s">
        <v>189</v>
      </c>
      <c r="C82" s="269" t="s">
        <v>187</v>
      </c>
      <c r="D82" s="270">
        <v>2.4</v>
      </c>
      <c r="E82" s="271">
        <v>1148.9446776382438</v>
      </c>
      <c r="F82" s="70">
        <f t="shared" si="6"/>
        <v>2757.4672263317848</v>
      </c>
      <c r="G82" s="79">
        <v>0</v>
      </c>
      <c r="H82" s="41">
        <f t="shared" si="7"/>
        <v>0</v>
      </c>
    </row>
    <row r="83" spans="1:8" ht="216.75" outlineLevel="1" thickBot="1" x14ac:dyDescent="0.25">
      <c r="A83" s="28">
        <v>3.14</v>
      </c>
      <c r="B83" s="268" t="s">
        <v>190</v>
      </c>
      <c r="C83" s="269" t="s">
        <v>187</v>
      </c>
      <c r="D83" s="270">
        <v>14.66</v>
      </c>
      <c r="E83" s="271">
        <v>1805.4003000000002</v>
      </c>
      <c r="F83" s="70">
        <f t="shared" si="6"/>
        <v>26467.168398000005</v>
      </c>
      <c r="G83" s="79">
        <v>0</v>
      </c>
      <c r="H83" s="41">
        <f t="shared" si="7"/>
        <v>0</v>
      </c>
    </row>
    <row r="84" spans="1:8" ht="54.75" outlineLevel="1" thickBot="1" x14ac:dyDescent="0.25">
      <c r="A84" s="28">
        <v>3.15</v>
      </c>
      <c r="B84" s="268" t="s">
        <v>178</v>
      </c>
      <c r="C84" s="269" t="s">
        <v>179</v>
      </c>
      <c r="D84" s="270">
        <v>296.92</v>
      </c>
      <c r="E84" s="271">
        <v>57.555300000000003</v>
      </c>
      <c r="F84" s="70">
        <f t="shared" si="6"/>
        <v>17089.319676000003</v>
      </c>
      <c r="G84" s="79">
        <v>0</v>
      </c>
      <c r="H84" s="41">
        <f t="shared" si="7"/>
        <v>0</v>
      </c>
    </row>
    <row r="85" spans="1:8" ht="54.75" outlineLevel="1" thickBot="1" x14ac:dyDescent="0.25">
      <c r="A85" s="27">
        <v>3.16</v>
      </c>
      <c r="B85" s="268" t="s">
        <v>180</v>
      </c>
      <c r="C85" s="269" t="s">
        <v>179</v>
      </c>
      <c r="D85" s="270">
        <v>585.22</v>
      </c>
      <c r="E85" s="271">
        <v>57.555300000000003</v>
      </c>
      <c r="F85" s="70">
        <f t="shared" si="6"/>
        <v>33682.512666000002</v>
      </c>
      <c r="G85" s="79">
        <v>0</v>
      </c>
      <c r="H85" s="41">
        <f t="shared" si="7"/>
        <v>0</v>
      </c>
    </row>
    <row r="86" spans="1:8" ht="189" outlineLevel="1" x14ac:dyDescent="0.2">
      <c r="A86" s="28">
        <v>3.17</v>
      </c>
      <c r="B86" s="268" t="s">
        <v>191</v>
      </c>
      <c r="C86" s="269" t="s">
        <v>157</v>
      </c>
      <c r="D86" s="270">
        <v>77</v>
      </c>
      <c r="E86" s="271">
        <v>2087.7626000000005</v>
      </c>
      <c r="F86" s="70">
        <f t="shared" si="6"/>
        <v>160757.72020000004</v>
      </c>
      <c r="G86" s="79">
        <v>0</v>
      </c>
      <c r="H86" s="41">
        <f t="shared" si="7"/>
        <v>0</v>
      </c>
    </row>
    <row r="87" spans="1:8" ht="0.95" customHeight="1" outlineLevel="1" x14ac:dyDescent="0.2">
      <c r="A87" s="30">
        <v>3.19</v>
      </c>
      <c r="B87" s="99"/>
      <c r="C87" s="98"/>
      <c r="D87" s="95">
        <v>0</v>
      </c>
      <c r="E87" s="132">
        <v>0</v>
      </c>
      <c r="F87" s="70">
        <f t="shared" si="6"/>
        <v>0</v>
      </c>
      <c r="G87" s="80">
        <v>1</v>
      </c>
      <c r="H87" s="41">
        <f t="shared" si="7"/>
        <v>0</v>
      </c>
    </row>
    <row r="88" spans="1:8" ht="0.95" customHeight="1" outlineLevel="1" x14ac:dyDescent="0.2">
      <c r="A88" s="30">
        <v>3.2</v>
      </c>
      <c r="B88" s="97"/>
      <c r="C88" s="98"/>
      <c r="D88" s="95">
        <v>0</v>
      </c>
      <c r="E88" s="132">
        <v>0</v>
      </c>
      <c r="F88" s="70">
        <f>E88*D88</f>
        <v>0</v>
      </c>
      <c r="G88" s="80">
        <v>1</v>
      </c>
      <c r="H88" s="41">
        <f t="shared" si="7"/>
        <v>0</v>
      </c>
    </row>
    <row r="89" spans="1:8" ht="0.95" customHeight="1" outlineLevel="1" x14ac:dyDescent="0.2">
      <c r="A89" s="30">
        <v>3.21</v>
      </c>
      <c r="B89" s="90"/>
      <c r="C89" s="91"/>
      <c r="D89" s="95">
        <v>0</v>
      </c>
      <c r="E89" s="132">
        <v>0</v>
      </c>
      <c r="F89" s="70">
        <f>E89*D89</f>
        <v>0</v>
      </c>
      <c r="G89" s="80">
        <v>1</v>
      </c>
      <c r="H89" s="41">
        <f t="shared" si="7"/>
        <v>0</v>
      </c>
    </row>
    <row r="90" spans="1:8" ht="0.95" customHeight="1" outlineLevel="1" x14ac:dyDescent="0.2">
      <c r="A90" s="30">
        <v>3.22</v>
      </c>
      <c r="B90" s="93"/>
      <c r="C90" s="94"/>
      <c r="D90" s="95">
        <v>0</v>
      </c>
      <c r="E90" s="132">
        <v>0</v>
      </c>
      <c r="F90" s="70">
        <f>E90*D90</f>
        <v>0</v>
      </c>
      <c r="G90" s="80">
        <v>1</v>
      </c>
      <c r="H90" s="41">
        <f t="shared" si="7"/>
        <v>0</v>
      </c>
    </row>
    <row r="91" spans="1:8" ht="0.95" customHeight="1" outlineLevel="1" thickBot="1" x14ac:dyDescent="0.25">
      <c r="A91" s="31">
        <v>3.23</v>
      </c>
      <c r="B91" s="133"/>
      <c r="C91" s="134"/>
      <c r="D91" s="135">
        <v>0</v>
      </c>
      <c r="E91" s="136">
        <v>0</v>
      </c>
      <c r="F91" s="71">
        <f>E91*D91</f>
        <v>0</v>
      </c>
      <c r="G91" s="81">
        <v>1</v>
      </c>
      <c r="H91" s="43">
        <f>F91*G91</f>
        <v>0</v>
      </c>
    </row>
    <row r="92" spans="1:8" ht="13.5" thickBot="1" x14ac:dyDescent="0.25">
      <c r="D92" s="163"/>
      <c r="E92" s="164" t="s">
        <v>39</v>
      </c>
      <c r="F92" s="127">
        <f>SUM($F$70:$F$91)</f>
        <v>985494.25861468352</v>
      </c>
      <c r="G92" s="161">
        <f>IFERROR(H92/F92,"0.00%")</f>
        <v>0</v>
      </c>
      <c r="H92" s="162">
        <f>SUM($H$70:$H$91)</f>
        <v>0</v>
      </c>
    </row>
    <row r="93" spans="1:8" ht="13.5" thickBot="1" x14ac:dyDescent="0.25">
      <c r="H93" s="45"/>
    </row>
    <row r="94" spans="1:8" s="39" customFormat="1" ht="13.5" thickBot="1" x14ac:dyDescent="0.3">
      <c r="A94" s="207">
        <v>4</v>
      </c>
      <c r="B94" s="211" t="s">
        <v>94</v>
      </c>
      <c r="C94" s="209" t="s">
        <v>32</v>
      </c>
      <c r="D94" s="207" t="s">
        <v>33</v>
      </c>
      <c r="E94" s="206" t="s">
        <v>34</v>
      </c>
      <c r="F94" s="206" t="s">
        <v>35</v>
      </c>
      <c r="G94" s="206" t="s">
        <v>30</v>
      </c>
      <c r="H94" s="206" t="s">
        <v>21</v>
      </c>
    </row>
    <row r="95" spans="1:8" s="282" customFormat="1" ht="14.25" thickBot="1" x14ac:dyDescent="0.3">
      <c r="A95" s="273"/>
      <c r="B95" s="268" t="s">
        <v>279</v>
      </c>
      <c r="C95" s="275"/>
      <c r="D95" s="276"/>
      <c r="E95" s="277"/>
      <c r="F95" s="281"/>
      <c r="G95" s="278"/>
      <c r="H95" s="279"/>
    </row>
    <row r="96" spans="1:8" ht="81" outlineLevel="1" x14ac:dyDescent="0.2">
      <c r="A96" s="32">
        <v>4.01</v>
      </c>
      <c r="B96" s="268" t="s">
        <v>192</v>
      </c>
      <c r="C96" s="269" t="s">
        <v>157</v>
      </c>
      <c r="D96" s="270">
        <v>77</v>
      </c>
      <c r="E96" s="271">
        <v>382.45012600568248</v>
      </c>
      <c r="F96" s="69">
        <f>E96*D96</f>
        <v>29448.659702437551</v>
      </c>
      <c r="G96" s="79">
        <v>0</v>
      </c>
      <c r="H96" s="40">
        <f t="shared" ref="H96:H114" si="8">F96*G96</f>
        <v>0</v>
      </c>
    </row>
    <row r="97" spans="1:8" ht="94.5" outlineLevel="1" x14ac:dyDescent="0.2">
      <c r="A97" s="30">
        <v>4.0199999999999996</v>
      </c>
      <c r="B97" s="268" t="s">
        <v>193</v>
      </c>
      <c r="C97" s="269" t="s">
        <v>157</v>
      </c>
      <c r="D97" s="270">
        <v>8.5500000000000007</v>
      </c>
      <c r="E97" s="271">
        <v>355.32778554589009</v>
      </c>
      <c r="F97" s="70">
        <f t="shared" ref="F97:F114" si="9">E97*D97</f>
        <v>3038.0525664173606</v>
      </c>
      <c r="G97" s="80">
        <v>0</v>
      </c>
      <c r="H97" s="41">
        <f t="shared" si="8"/>
        <v>0</v>
      </c>
    </row>
    <row r="98" spans="1:8" ht="54" outlineLevel="1" x14ac:dyDescent="0.2">
      <c r="A98" s="30">
        <v>4.03</v>
      </c>
      <c r="B98" s="268" t="s">
        <v>172</v>
      </c>
      <c r="C98" s="269" t="s">
        <v>157</v>
      </c>
      <c r="D98" s="270">
        <v>26.3</v>
      </c>
      <c r="E98" s="271">
        <v>221.83191672989602</v>
      </c>
      <c r="F98" s="70">
        <f t="shared" si="9"/>
        <v>5834.1794099962653</v>
      </c>
      <c r="G98" s="80">
        <v>0</v>
      </c>
      <c r="H98" s="41">
        <f t="shared" si="8"/>
        <v>0</v>
      </c>
    </row>
    <row r="99" spans="1:8" ht="67.5" outlineLevel="1" x14ac:dyDescent="0.2">
      <c r="A99" s="30">
        <v>4.04</v>
      </c>
      <c r="B99" s="268" t="s">
        <v>194</v>
      </c>
      <c r="C99" s="269" t="s">
        <v>157</v>
      </c>
      <c r="D99" s="270">
        <v>21.55</v>
      </c>
      <c r="E99" s="271">
        <v>467.73980000000006</v>
      </c>
      <c r="F99" s="70">
        <f t="shared" si="9"/>
        <v>10079.792690000002</v>
      </c>
      <c r="G99" s="80">
        <v>0</v>
      </c>
      <c r="H99" s="41">
        <f t="shared" si="8"/>
        <v>0</v>
      </c>
    </row>
    <row r="100" spans="1:8" ht="67.5" outlineLevel="1" x14ac:dyDescent="0.2">
      <c r="A100" s="30">
        <v>4.05</v>
      </c>
      <c r="B100" s="268" t="s">
        <v>195</v>
      </c>
      <c r="C100" s="269" t="s">
        <v>157</v>
      </c>
      <c r="D100" s="270">
        <v>16.25</v>
      </c>
      <c r="E100" s="271">
        <v>467.73980000000006</v>
      </c>
      <c r="F100" s="70">
        <f t="shared" si="9"/>
        <v>7600.7717500000008</v>
      </c>
      <c r="G100" s="80">
        <v>0</v>
      </c>
      <c r="H100" s="41">
        <f t="shared" si="8"/>
        <v>0</v>
      </c>
    </row>
    <row r="101" spans="1:8" ht="67.5" outlineLevel="1" x14ac:dyDescent="0.2">
      <c r="A101" s="30">
        <v>4.0599999999999996</v>
      </c>
      <c r="B101" s="268" t="s">
        <v>196</v>
      </c>
      <c r="C101" s="269" t="s">
        <v>157</v>
      </c>
      <c r="D101" s="270">
        <v>89.652000000000001</v>
      </c>
      <c r="E101" s="271">
        <v>510.22950000000009</v>
      </c>
      <c r="F101" s="70">
        <f t="shared" si="9"/>
        <v>45743.09513400001</v>
      </c>
      <c r="G101" s="80">
        <v>0</v>
      </c>
      <c r="H101" s="41">
        <f t="shared" si="8"/>
        <v>0</v>
      </c>
    </row>
    <row r="102" spans="1:8" ht="67.5" outlineLevel="1" x14ac:dyDescent="0.2">
      <c r="A102" s="30">
        <v>4.07</v>
      </c>
      <c r="B102" s="268" t="s">
        <v>197</v>
      </c>
      <c r="C102" s="269" t="s">
        <v>157</v>
      </c>
      <c r="D102" s="270">
        <v>89.652000000000001</v>
      </c>
      <c r="E102" s="271">
        <v>510.22950000000009</v>
      </c>
      <c r="F102" s="70">
        <f t="shared" si="9"/>
        <v>45743.09513400001</v>
      </c>
      <c r="G102" s="80">
        <v>0</v>
      </c>
      <c r="H102" s="41">
        <f t="shared" si="8"/>
        <v>0</v>
      </c>
    </row>
    <row r="103" spans="1:8" ht="40.5" outlineLevel="1" x14ac:dyDescent="0.2">
      <c r="A103" s="30">
        <v>4.08</v>
      </c>
      <c r="B103" s="268" t="s">
        <v>198</v>
      </c>
      <c r="C103" s="269" t="s">
        <v>157</v>
      </c>
      <c r="D103" s="270">
        <v>59.44</v>
      </c>
      <c r="E103" s="271">
        <v>323.08650000000006</v>
      </c>
      <c r="F103" s="70">
        <f t="shared" si="9"/>
        <v>19204.261560000003</v>
      </c>
      <c r="G103" s="80">
        <v>0</v>
      </c>
      <c r="H103" s="41">
        <f t="shared" si="8"/>
        <v>0</v>
      </c>
    </row>
    <row r="104" spans="1:8" ht="40.5" outlineLevel="1" x14ac:dyDescent="0.2">
      <c r="A104" s="30">
        <v>4.09</v>
      </c>
      <c r="B104" s="268" t="s">
        <v>199</v>
      </c>
      <c r="C104" s="269" t="s">
        <v>157</v>
      </c>
      <c r="D104" s="270">
        <v>221.82599999999999</v>
      </c>
      <c r="E104" s="271">
        <v>323.08650000000006</v>
      </c>
      <c r="F104" s="70">
        <f t="shared" si="9"/>
        <v>71668.985949000009</v>
      </c>
      <c r="G104" s="80">
        <v>0</v>
      </c>
      <c r="H104" s="41">
        <f t="shared" si="8"/>
        <v>0</v>
      </c>
    </row>
    <row r="105" spans="1:8" ht="13.5" outlineLevel="1" x14ac:dyDescent="0.2">
      <c r="A105" s="30">
        <v>4.0999999999999996</v>
      </c>
      <c r="B105" s="268" t="s">
        <v>184</v>
      </c>
      <c r="C105" s="269"/>
      <c r="D105" s="270"/>
      <c r="E105" s="271">
        <v>0</v>
      </c>
      <c r="F105" s="70">
        <f t="shared" si="9"/>
        <v>0</v>
      </c>
      <c r="G105" s="80">
        <v>0</v>
      </c>
      <c r="H105" s="41">
        <f t="shared" si="8"/>
        <v>0</v>
      </c>
    </row>
    <row r="106" spans="1:8" ht="81" outlineLevel="1" x14ac:dyDescent="0.2">
      <c r="A106" s="30">
        <v>4.1100000000000101</v>
      </c>
      <c r="B106" s="268" t="s">
        <v>192</v>
      </c>
      <c r="C106" s="269" t="s">
        <v>157</v>
      </c>
      <c r="D106" s="270">
        <v>77</v>
      </c>
      <c r="E106" s="271">
        <v>382.45012600568236</v>
      </c>
      <c r="F106" s="70">
        <f t="shared" si="9"/>
        <v>29448.659702437541</v>
      </c>
      <c r="G106" s="80">
        <v>0</v>
      </c>
      <c r="H106" s="41">
        <f t="shared" si="8"/>
        <v>0</v>
      </c>
    </row>
    <row r="107" spans="1:8" ht="94.5" outlineLevel="1" x14ac:dyDescent="0.2">
      <c r="A107" s="30">
        <v>4.1200000000000099</v>
      </c>
      <c r="B107" s="268" t="s">
        <v>193</v>
      </c>
      <c r="C107" s="269" t="s">
        <v>157</v>
      </c>
      <c r="D107" s="270">
        <v>16.5</v>
      </c>
      <c r="E107" s="271">
        <v>355.32778554589015</v>
      </c>
      <c r="F107" s="70">
        <f t="shared" si="9"/>
        <v>5862.9084615071879</v>
      </c>
      <c r="G107" s="80">
        <v>0</v>
      </c>
      <c r="H107" s="41">
        <f t="shared" si="8"/>
        <v>0</v>
      </c>
    </row>
    <row r="108" spans="1:8" ht="67.5" outlineLevel="1" x14ac:dyDescent="0.2">
      <c r="A108" s="30">
        <v>4.1300000000000097</v>
      </c>
      <c r="B108" s="268" t="s">
        <v>194</v>
      </c>
      <c r="C108" s="269" t="s">
        <v>157</v>
      </c>
      <c r="D108" s="270">
        <v>3.1429999999999998</v>
      </c>
      <c r="E108" s="271">
        <v>467.73980000000006</v>
      </c>
      <c r="F108" s="70">
        <f t="shared" si="9"/>
        <v>1470.1061914000002</v>
      </c>
      <c r="G108" s="80">
        <v>0</v>
      </c>
      <c r="H108" s="41">
        <f t="shared" si="8"/>
        <v>0</v>
      </c>
    </row>
    <row r="109" spans="1:8" ht="67.5" outlineLevel="1" x14ac:dyDescent="0.2">
      <c r="A109" s="30">
        <v>4.1400000000000103</v>
      </c>
      <c r="B109" s="268" t="s">
        <v>195</v>
      </c>
      <c r="C109" s="269" t="s">
        <v>157</v>
      </c>
      <c r="D109" s="270">
        <v>3.1429999999999998</v>
      </c>
      <c r="E109" s="271">
        <v>467.73980000000006</v>
      </c>
      <c r="F109" s="70">
        <f t="shared" si="9"/>
        <v>1470.1061914000002</v>
      </c>
      <c r="G109" s="80">
        <v>0</v>
      </c>
      <c r="H109" s="41">
        <f t="shared" si="8"/>
        <v>0</v>
      </c>
    </row>
    <row r="110" spans="1:8" ht="67.5" outlineLevel="1" x14ac:dyDescent="0.2">
      <c r="A110" s="30">
        <v>4.1500000000000101</v>
      </c>
      <c r="B110" s="268" t="s">
        <v>196</v>
      </c>
      <c r="C110" s="269" t="s">
        <v>157</v>
      </c>
      <c r="D110" s="270">
        <v>116.2</v>
      </c>
      <c r="E110" s="271">
        <v>467.73980000000006</v>
      </c>
      <c r="F110" s="70">
        <f t="shared" si="9"/>
        <v>54351.364760000011</v>
      </c>
      <c r="G110" s="80">
        <v>0</v>
      </c>
      <c r="H110" s="41">
        <f t="shared" si="8"/>
        <v>0</v>
      </c>
    </row>
    <row r="111" spans="1:8" ht="67.5" outlineLevel="1" x14ac:dyDescent="0.2">
      <c r="A111" s="30">
        <v>4.1500000000000101</v>
      </c>
      <c r="B111" s="268" t="s">
        <v>197</v>
      </c>
      <c r="C111" s="269" t="s">
        <v>157</v>
      </c>
      <c r="D111" s="270">
        <v>108.32</v>
      </c>
      <c r="E111" s="271">
        <v>467.73980000000006</v>
      </c>
      <c r="F111" s="70">
        <f t="shared" si="9"/>
        <v>50665.575136000007</v>
      </c>
      <c r="G111" s="80">
        <v>0</v>
      </c>
      <c r="H111" s="41">
        <f t="shared" si="8"/>
        <v>0</v>
      </c>
    </row>
    <row r="112" spans="1:8" ht="40.5" outlineLevel="1" x14ac:dyDescent="0.2">
      <c r="A112" s="30">
        <v>4.1500000000000101</v>
      </c>
      <c r="B112" s="268" t="s">
        <v>198</v>
      </c>
      <c r="C112" s="269" t="s">
        <v>157</v>
      </c>
      <c r="D112" s="270">
        <v>77</v>
      </c>
      <c r="E112" s="271">
        <v>467.73980000000006</v>
      </c>
      <c r="F112" s="70">
        <f t="shared" si="9"/>
        <v>36015.964600000007</v>
      </c>
      <c r="G112" s="80">
        <v>0</v>
      </c>
      <c r="H112" s="41">
        <f t="shared" si="8"/>
        <v>0</v>
      </c>
    </row>
    <row r="113" spans="1:8" ht="40.5" outlineLevel="1" x14ac:dyDescent="0.2">
      <c r="A113" s="30">
        <v>4.1500000000000101</v>
      </c>
      <c r="B113" s="268" t="s">
        <v>199</v>
      </c>
      <c r="C113" s="269" t="s">
        <v>157</v>
      </c>
      <c r="D113" s="270">
        <v>243.55</v>
      </c>
      <c r="E113" s="271">
        <v>203.12001436490036</v>
      </c>
      <c r="F113" s="70">
        <f t="shared" si="9"/>
        <v>49469.879498571485</v>
      </c>
      <c r="G113" s="80">
        <v>0</v>
      </c>
      <c r="H113" s="41">
        <f t="shared" si="8"/>
        <v>0</v>
      </c>
    </row>
    <row r="114" spans="1:8" ht="81" outlineLevel="1" x14ac:dyDescent="0.2">
      <c r="A114" s="30">
        <v>4.1500000000000101</v>
      </c>
      <c r="B114" s="268" t="s">
        <v>192</v>
      </c>
      <c r="C114" s="269" t="s">
        <v>157</v>
      </c>
      <c r="D114" s="270">
        <v>22.1</v>
      </c>
      <c r="E114" s="271">
        <v>382.45012600568248</v>
      </c>
      <c r="F114" s="71">
        <f t="shared" si="9"/>
        <v>8452.1477847255828</v>
      </c>
      <c r="G114" s="80">
        <v>0</v>
      </c>
      <c r="H114" s="43">
        <f t="shared" si="8"/>
        <v>0</v>
      </c>
    </row>
    <row r="115" spans="1:8" ht="95.25" outlineLevel="1" thickBot="1" x14ac:dyDescent="0.25">
      <c r="A115" s="31">
        <v>4.1500000000000101</v>
      </c>
      <c r="B115" s="268" t="s">
        <v>193</v>
      </c>
      <c r="C115" s="269" t="s">
        <v>157</v>
      </c>
      <c r="D115" s="270">
        <v>2.99</v>
      </c>
      <c r="E115" s="271">
        <v>467.73980000000006</v>
      </c>
      <c r="F115" s="71">
        <f t="shared" ref="F115:F117" si="10">E115*D115</f>
        <v>1398.5420020000004</v>
      </c>
      <c r="G115" s="80">
        <v>0</v>
      </c>
      <c r="H115" s="43">
        <f t="shared" ref="H115:H117" si="11">F115*G115</f>
        <v>0</v>
      </c>
    </row>
    <row r="116" spans="1:8" ht="67.5" x14ac:dyDescent="0.2">
      <c r="A116" s="33">
        <v>4.16</v>
      </c>
      <c r="B116" s="268" t="s">
        <v>196</v>
      </c>
      <c r="C116" s="269" t="s">
        <v>157</v>
      </c>
      <c r="D116" s="270">
        <v>23.4</v>
      </c>
      <c r="E116" s="271">
        <v>467.73980000000006</v>
      </c>
      <c r="F116" s="71">
        <f t="shared" si="10"/>
        <v>10945.11132</v>
      </c>
      <c r="G116" s="80">
        <v>0</v>
      </c>
      <c r="H116" s="43">
        <f t="shared" si="11"/>
        <v>0</v>
      </c>
    </row>
    <row r="117" spans="1:8" ht="68.25" thickBot="1" x14ac:dyDescent="0.25">
      <c r="A117" s="47">
        <v>4.17</v>
      </c>
      <c r="B117" s="268" t="s">
        <v>197</v>
      </c>
      <c r="C117" s="269" t="s">
        <v>157</v>
      </c>
      <c r="D117" s="270">
        <v>23.4</v>
      </c>
      <c r="E117" s="271">
        <v>467.73980000000006</v>
      </c>
      <c r="F117" s="71">
        <f t="shared" si="10"/>
        <v>10945.11132</v>
      </c>
      <c r="G117" s="80">
        <v>0</v>
      </c>
      <c r="H117" s="43">
        <f t="shared" si="11"/>
        <v>0</v>
      </c>
    </row>
    <row r="118" spans="1:8" ht="13.5" thickBot="1" x14ac:dyDescent="0.25">
      <c r="D118" s="163"/>
      <c r="E118" s="164" t="s">
        <v>39</v>
      </c>
      <c r="F118" s="127">
        <f>SUM($F$96:$F$117)</f>
        <v>498856.37086389301</v>
      </c>
      <c r="G118" s="161">
        <f>IFERROR(H118/F118,"0.00%")</f>
        <v>0</v>
      </c>
      <c r="H118" s="162">
        <f>SUM($H$70:$H$91)</f>
        <v>0</v>
      </c>
    </row>
    <row r="119" spans="1:8" ht="13.5" thickBot="1" x14ac:dyDescent="0.25">
      <c r="A119" s="38"/>
      <c r="B119" s="38"/>
      <c r="C119" s="38"/>
      <c r="D119" s="38"/>
      <c r="E119" s="38"/>
      <c r="F119" s="38"/>
      <c r="G119" s="38"/>
    </row>
    <row r="120" spans="1:8" s="39" customFormat="1" ht="13.5" thickBot="1" x14ac:dyDescent="0.3">
      <c r="A120" s="207">
        <v>5</v>
      </c>
      <c r="B120" s="211" t="s">
        <v>95</v>
      </c>
      <c r="C120" s="209" t="s">
        <v>32</v>
      </c>
      <c r="D120" s="207" t="s">
        <v>33</v>
      </c>
      <c r="E120" s="206" t="s">
        <v>34</v>
      </c>
      <c r="F120" s="206" t="s">
        <v>35</v>
      </c>
      <c r="G120" s="206" t="s">
        <v>30</v>
      </c>
      <c r="H120" s="206" t="s">
        <v>21</v>
      </c>
    </row>
    <row r="121" spans="1:8" ht="94.5" outlineLevel="1" x14ac:dyDescent="0.2">
      <c r="A121" s="179">
        <v>5.01</v>
      </c>
      <c r="B121" s="268" t="s">
        <v>212</v>
      </c>
      <c r="C121" s="269" t="s">
        <v>155</v>
      </c>
      <c r="D121" s="270">
        <v>1</v>
      </c>
      <c r="E121" s="271">
        <v>61123</v>
      </c>
      <c r="F121" s="74">
        <f t="shared" ref="F121:F140" si="12">E121*D121</f>
        <v>61123</v>
      </c>
      <c r="G121" s="81">
        <v>0</v>
      </c>
      <c r="H121" s="40">
        <f t="shared" ref="H121:H140" si="13">F121*G121</f>
        <v>0</v>
      </c>
    </row>
    <row r="122" spans="1:8" ht="13.5" outlineLevel="1" x14ac:dyDescent="0.2">
      <c r="A122" s="177">
        <v>5.0199999999999996</v>
      </c>
      <c r="B122" s="268"/>
      <c r="C122" s="269"/>
      <c r="D122" s="270"/>
      <c r="E122" s="271"/>
      <c r="F122" s="74">
        <f t="shared" si="12"/>
        <v>0</v>
      </c>
      <c r="G122" s="81">
        <v>0</v>
      </c>
      <c r="H122" s="41">
        <f t="shared" si="13"/>
        <v>0</v>
      </c>
    </row>
    <row r="123" spans="1:8" ht="13.5" outlineLevel="1" x14ac:dyDescent="0.2">
      <c r="A123" s="180">
        <v>5.03</v>
      </c>
      <c r="B123" s="268"/>
      <c r="C123" s="269"/>
      <c r="D123" s="270"/>
      <c r="E123" s="271"/>
      <c r="F123" s="74">
        <f t="shared" si="12"/>
        <v>0</v>
      </c>
      <c r="G123" s="81">
        <v>0</v>
      </c>
      <c r="H123" s="41">
        <f t="shared" si="13"/>
        <v>0</v>
      </c>
    </row>
    <row r="124" spans="1:8" ht="13.5" outlineLevel="1" x14ac:dyDescent="0.2">
      <c r="A124" s="180">
        <v>5.04</v>
      </c>
      <c r="B124" s="268"/>
      <c r="C124" s="269"/>
      <c r="D124" s="270"/>
      <c r="E124" s="271"/>
      <c r="F124" s="74">
        <f t="shared" si="12"/>
        <v>0</v>
      </c>
      <c r="G124" s="81">
        <v>0</v>
      </c>
      <c r="H124" s="41">
        <f t="shared" si="13"/>
        <v>0</v>
      </c>
    </row>
    <row r="125" spans="1:8" ht="13.5" outlineLevel="1" x14ac:dyDescent="0.2">
      <c r="A125" s="180">
        <v>5.05</v>
      </c>
      <c r="B125" s="268"/>
      <c r="C125" s="269"/>
      <c r="D125" s="270"/>
      <c r="E125" s="271"/>
      <c r="F125" s="74">
        <f t="shared" si="12"/>
        <v>0</v>
      </c>
      <c r="G125" s="81">
        <v>0</v>
      </c>
      <c r="H125" s="41">
        <f t="shared" si="13"/>
        <v>0</v>
      </c>
    </row>
    <row r="126" spans="1:8" ht="13.5" outlineLevel="1" x14ac:dyDescent="0.2">
      <c r="A126" s="178">
        <v>5.0599999999999996</v>
      </c>
      <c r="B126" s="268"/>
      <c r="C126" s="269"/>
      <c r="D126" s="270"/>
      <c r="E126" s="271"/>
      <c r="F126" s="74">
        <f t="shared" si="12"/>
        <v>0</v>
      </c>
      <c r="G126" s="81">
        <v>0</v>
      </c>
      <c r="H126" s="41">
        <f t="shared" si="13"/>
        <v>0</v>
      </c>
    </row>
    <row r="127" spans="1:8" ht="0.95" customHeight="1" outlineLevel="1" x14ac:dyDescent="0.2">
      <c r="A127" s="170">
        <v>5.07</v>
      </c>
      <c r="B127" s="182"/>
      <c r="C127" s="176"/>
      <c r="D127" s="175">
        <v>0</v>
      </c>
      <c r="E127" s="185">
        <v>0</v>
      </c>
      <c r="F127" s="74">
        <f t="shared" si="12"/>
        <v>0</v>
      </c>
      <c r="G127" s="81">
        <v>1</v>
      </c>
      <c r="H127" s="41">
        <f t="shared" si="13"/>
        <v>0</v>
      </c>
    </row>
    <row r="128" spans="1:8" ht="0.95" customHeight="1" outlineLevel="1" x14ac:dyDescent="0.2">
      <c r="A128" s="170">
        <v>5.08</v>
      </c>
      <c r="B128" s="183"/>
      <c r="C128" s="94"/>
      <c r="D128" s="175">
        <v>0</v>
      </c>
      <c r="E128" s="185">
        <v>0</v>
      </c>
      <c r="F128" s="74">
        <f t="shared" si="12"/>
        <v>0</v>
      </c>
      <c r="G128" s="81">
        <v>1</v>
      </c>
      <c r="H128" s="41">
        <f t="shared" si="13"/>
        <v>0</v>
      </c>
    </row>
    <row r="129" spans="1:8" ht="0.95" customHeight="1" outlineLevel="1" x14ac:dyDescent="0.2">
      <c r="A129" s="171">
        <v>5.09</v>
      </c>
      <c r="B129" s="183"/>
      <c r="C129" s="94"/>
      <c r="D129" s="175">
        <v>0</v>
      </c>
      <c r="E129" s="185">
        <v>0</v>
      </c>
      <c r="F129" s="74">
        <f t="shared" si="12"/>
        <v>0</v>
      </c>
      <c r="G129" s="81">
        <v>1</v>
      </c>
      <c r="H129" s="41">
        <f t="shared" si="13"/>
        <v>0</v>
      </c>
    </row>
    <row r="130" spans="1:8" ht="0.95" customHeight="1" outlineLevel="1" x14ac:dyDescent="0.2">
      <c r="A130" s="180">
        <v>5.0999999999999996</v>
      </c>
      <c r="B130" s="184"/>
      <c r="C130" s="94"/>
      <c r="D130" s="175">
        <v>0</v>
      </c>
      <c r="E130" s="185">
        <v>0</v>
      </c>
      <c r="F130" s="74">
        <f t="shared" si="12"/>
        <v>0</v>
      </c>
      <c r="G130" s="81">
        <v>1</v>
      </c>
      <c r="H130" s="41">
        <f t="shared" si="13"/>
        <v>0</v>
      </c>
    </row>
    <row r="131" spans="1:8" ht="0.95" customHeight="1" outlineLevel="1" x14ac:dyDescent="0.2">
      <c r="A131" s="172">
        <v>5.1100000000000003</v>
      </c>
      <c r="B131" s="183"/>
      <c r="C131" s="94"/>
      <c r="D131" s="175">
        <v>0</v>
      </c>
      <c r="E131" s="185">
        <v>0</v>
      </c>
      <c r="F131" s="74">
        <f t="shared" si="12"/>
        <v>0</v>
      </c>
      <c r="G131" s="81">
        <v>1</v>
      </c>
      <c r="H131" s="41">
        <f t="shared" si="13"/>
        <v>0</v>
      </c>
    </row>
    <row r="132" spans="1:8" ht="0.95" customHeight="1" outlineLevel="1" x14ac:dyDescent="0.2">
      <c r="A132" s="170">
        <v>5.12</v>
      </c>
      <c r="B132" s="183"/>
      <c r="C132" s="94"/>
      <c r="D132" s="175">
        <v>0</v>
      </c>
      <c r="E132" s="185">
        <v>0</v>
      </c>
      <c r="F132" s="74">
        <f t="shared" si="12"/>
        <v>0</v>
      </c>
      <c r="G132" s="81">
        <v>1</v>
      </c>
      <c r="H132" s="41">
        <f t="shared" si="13"/>
        <v>0</v>
      </c>
    </row>
    <row r="133" spans="1:8" ht="0.95" customHeight="1" outlineLevel="1" x14ac:dyDescent="0.2">
      <c r="A133" s="170">
        <v>5.13</v>
      </c>
      <c r="B133" s="183"/>
      <c r="C133" s="94"/>
      <c r="D133" s="175">
        <v>0</v>
      </c>
      <c r="E133" s="185">
        <v>0</v>
      </c>
      <c r="F133" s="74">
        <f t="shared" si="12"/>
        <v>0</v>
      </c>
      <c r="G133" s="81">
        <v>1</v>
      </c>
      <c r="H133" s="41">
        <f t="shared" si="13"/>
        <v>0</v>
      </c>
    </row>
    <row r="134" spans="1:8" ht="0.95" customHeight="1" outlineLevel="1" x14ac:dyDescent="0.2">
      <c r="A134" s="170">
        <v>5.14</v>
      </c>
      <c r="B134" s="183"/>
      <c r="C134" s="94"/>
      <c r="D134" s="175">
        <v>0</v>
      </c>
      <c r="E134" s="185">
        <v>0</v>
      </c>
      <c r="F134" s="74">
        <f t="shared" si="12"/>
        <v>0</v>
      </c>
      <c r="G134" s="81">
        <v>1</v>
      </c>
      <c r="H134" s="41">
        <f t="shared" si="13"/>
        <v>0</v>
      </c>
    </row>
    <row r="135" spans="1:8" ht="0.95" customHeight="1" outlineLevel="1" x14ac:dyDescent="0.2">
      <c r="A135" s="170">
        <v>5.15</v>
      </c>
      <c r="B135" s="183"/>
      <c r="C135" s="94"/>
      <c r="D135" s="175">
        <v>0</v>
      </c>
      <c r="E135" s="185">
        <v>0</v>
      </c>
      <c r="F135" s="74">
        <f t="shared" si="12"/>
        <v>0</v>
      </c>
      <c r="G135" s="81">
        <v>1</v>
      </c>
      <c r="H135" s="41">
        <f t="shared" si="13"/>
        <v>0</v>
      </c>
    </row>
    <row r="136" spans="1:8" ht="0.95" customHeight="1" outlineLevel="1" x14ac:dyDescent="0.2">
      <c r="A136" s="170">
        <v>5.16</v>
      </c>
      <c r="B136" s="183"/>
      <c r="C136" s="94"/>
      <c r="D136" s="175">
        <v>0</v>
      </c>
      <c r="E136" s="185">
        <v>0</v>
      </c>
      <c r="F136" s="74">
        <f t="shared" si="12"/>
        <v>0</v>
      </c>
      <c r="G136" s="81">
        <v>1</v>
      </c>
      <c r="H136" s="41">
        <f t="shared" si="13"/>
        <v>0</v>
      </c>
    </row>
    <row r="137" spans="1:8" ht="0.95" customHeight="1" outlineLevel="1" x14ac:dyDescent="0.2">
      <c r="A137" s="170">
        <v>5.17</v>
      </c>
      <c r="B137" s="183"/>
      <c r="C137" s="94"/>
      <c r="D137" s="175">
        <v>0</v>
      </c>
      <c r="E137" s="185">
        <v>0</v>
      </c>
      <c r="F137" s="74">
        <f t="shared" si="12"/>
        <v>0</v>
      </c>
      <c r="G137" s="81">
        <v>1</v>
      </c>
      <c r="H137" s="41">
        <f t="shared" si="13"/>
        <v>0</v>
      </c>
    </row>
    <row r="138" spans="1:8" ht="0.95" customHeight="1" outlineLevel="1" x14ac:dyDescent="0.2">
      <c r="A138" s="170">
        <v>5.18</v>
      </c>
      <c r="B138" s="90"/>
      <c r="C138" s="90"/>
      <c r="D138" s="175">
        <v>0</v>
      </c>
      <c r="E138" s="185">
        <v>0</v>
      </c>
      <c r="F138" s="74">
        <f t="shared" si="12"/>
        <v>0</v>
      </c>
      <c r="G138" s="81">
        <v>1</v>
      </c>
      <c r="H138" s="41">
        <f t="shared" si="13"/>
        <v>0</v>
      </c>
    </row>
    <row r="139" spans="1:8" ht="0.95" customHeight="1" outlineLevel="1" x14ac:dyDescent="0.2">
      <c r="A139" s="170">
        <v>5.19</v>
      </c>
      <c r="B139" s="90"/>
      <c r="C139" s="92"/>
      <c r="D139" s="175">
        <v>0</v>
      </c>
      <c r="E139" s="185">
        <v>0</v>
      </c>
      <c r="F139" s="74">
        <f t="shared" si="12"/>
        <v>0</v>
      </c>
      <c r="G139" s="81">
        <v>1</v>
      </c>
      <c r="H139" s="41">
        <f t="shared" si="13"/>
        <v>0</v>
      </c>
    </row>
    <row r="140" spans="1:8" ht="0.95" customHeight="1" outlineLevel="1" thickBot="1" x14ac:dyDescent="0.25">
      <c r="A140" s="181">
        <v>5.2</v>
      </c>
      <c r="B140" s="137"/>
      <c r="C140" s="138"/>
      <c r="D140" s="175">
        <v>0</v>
      </c>
      <c r="E140" s="185">
        <v>0</v>
      </c>
      <c r="F140" s="186">
        <f t="shared" si="12"/>
        <v>0</v>
      </c>
      <c r="G140" s="81">
        <v>1</v>
      </c>
      <c r="H140" s="43">
        <f t="shared" si="13"/>
        <v>0</v>
      </c>
    </row>
    <row r="141" spans="1:8" ht="13.5" thickBot="1" x14ac:dyDescent="0.25">
      <c r="D141" s="151"/>
      <c r="E141" s="155" t="s">
        <v>40</v>
      </c>
      <c r="F141" s="127">
        <f>SUM($F$121:$F$140)</f>
        <v>61123</v>
      </c>
      <c r="G141" s="161">
        <f>IFERROR(H141/F141,"0.00%")</f>
        <v>0</v>
      </c>
      <c r="H141" s="162">
        <f>SUM($H$121:$H$140)</f>
        <v>0</v>
      </c>
    </row>
    <row r="142" spans="1:8" ht="13.5" thickBot="1" x14ac:dyDescent="0.25">
      <c r="H142" s="173"/>
    </row>
    <row r="143" spans="1:8" s="39" customFormat="1" ht="13.5" thickBot="1" x14ac:dyDescent="0.3">
      <c r="A143" s="207">
        <v>6</v>
      </c>
      <c r="B143" s="211" t="s">
        <v>96</v>
      </c>
      <c r="C143" s="209" t="s">
        <v>32</v>
      </c>
      <c r="D143" s="207" t="s">
        <v>33</v>
      </c>
      <c r="E143" s="206" t="s">
        <v>34</v>
      </c>
      <c r="F143" s="206" t="s">
        <v>35</v>
      </c>
      <c r="G143" s="206" t="s">
        <v>30</v>
      </c>
      <c r="H143" s="206" t="s">
        <v>21</v>
      </c>
    </row>
    <row r="144" spans="1:8" ht="108" outlineLevel="1" x14ac:dyDescent="0.2">
      <c r="A144" s="189">
        <v>6.01</v>
      </c>
      <c r="B144" s="268" t="s">
        <v>207</v>
      </c>
      <c r="C144" s="269" t="s">
        <v>157</v>
      </c>
      <c r="D144" s="270">
        <v>28.77</v>
      </c>
      <c r="E144" s="271">
        <v>500.57797897272422</v>
      </c>
      <c r="F144" s="76">
        <f t="shared" ref="F144:F163" si="14">E144*D144</f>
        <v>14401.628455045276</v>
      </c>
      <c r="G144" s="81">
        <v>0</v>
      </c>
      <c r="H144" s="40">
        <f t="shared" ref="H144:H163" si="15">F144*G144</f>
        <v>0</v>
      </c>
    </row>
    <row r="145" spans="1:8" ht="229.5" outlineLevel="1" x14ac:dyDescent="0.2">
      <c r="A145" s="170">
        <v>6.02</v>
      </c>
      <c r="B145" s="268" t="s">
        <v>208</v>
      </c>
      <c r="C145" s="269" t="s">
        <v>169</v>
      </c>
      <c r="D145" s="270">
        <v>16.2</v>
      </c>
      <c r="E145" s="271">
        <v>522.49806778575532</v>
      </c>
      <c r="F145" s="70">
        <f t="shared" si="14"/>
        <v>8464.4686981292361</v>
      </c>
      <c r="G145" s="81">
        <v>0</v>
      </c>
      <c r="H145" s="41">
        <f t="shared" si="15"/>
        <v>0</v>
      </c>
    </row>
    <row r="146" spans="1:8" ht="67.5" outlineLevel="1" x14ac:dyDescent="0.2">
      <c r="A146" s="170">
        <v>6.03</v>
      </c>
      <c r="B146" s="268" t="s">
        <v>196</v>
      </c>
      <c r="C146" s="269" t="s">
        <v>157</v>
      </c>
      <c r="D146" s="270">
        <v>37.200000000000003</v>
      </c>
      <c r="E146" s="271">
        <v>327.61038938963202</v>
      </c>
      <c r="F146" s="70">
        <f t="shared" si="14"/>
        <v>12187.106485294313</v>
      </c>
      <c r="G146" s="81">
        <v>0</v>
      </c>
      <c r="H146" s="41">
        <f t="shared" si="15"/>
        <v>0</v>
      </c>
    </row>
    <row r="147" spans="1:8" ht="67.5" outlineLevel="1" x14ac:dyDescent="0.2">
      <c r="A147" s="170">
        <v>6.04</v>
      </c>
      <c r="B147" s="268" t="s">
        <v>197</v>
      </c>
      <c r="C147" s="269" t="s">
        <v>157</v>
      </c>
      <c r="D147" s="270">
        <v>37.200000000000003</v>
      </c>
      <c r="E147" s="271">
        <v>306.9037140014126</v>
      </c>
      <c r="F147" s="70">
        <f t="shared" si="14"/>
        <v>11416.81816085255</v>
      </c>
      <c r="G147" s="81">
        <v>0</v>
      </c>
      <c r="H147" s="41">
        <f t="shared" si="15"/>
        <v>0</v>
      </c>
    </row>
    <row r="148" spans="1:8" ht="54" outlineLevel="1" x14ac:dyDescent="0.2">
      <c r="A148" s="170">
        <v>6.05</v>
      </c>
      <c r="B148" s="268" t="s">
        <v>209</v>
      </c>
      <c r="C148" s="269" t="s">
        <v>157</v>
      </c>
      <c r="D148" s="270">
        <v>77</v>
      </c>
      <c r="E148" s="271">
        <v>153.13726833501443</v>
      </c>
      <c r="F148" s="70">
        <f t="shared" si="14"/>
        <v>11791.569661796111</v>
      </c>
      <c r="G148" s="81">
        <v>0</v>
      </c>
      <c r="H148" s="41">
        <f t="shared" si="15"/>
        <v>0</v>
      </c>
    </row>
    <row r="149" spans="1:8" ht="40.5" outlineLevel="1" x14ac:dyDescent="0.2">
      <c r="A149" s="170">
        <v>6.06</v>
      </c>
      <c r="B149" s="268" t="s">
        <v>210</v>
      </c>
      <c r="C149" s="269" t="s">
        <v>187</v>
      </c>
      <c r="D149" s="270">
        <v>35.299999999999997</v>
      </c>
      <c r="E149" s="271">
        <v>164.1366363247414</v>
      </c>
      <c r="F149" s="70">
        <f t="shared" si="14"/>
        <v>5794.0232622633712</v>
      </c>
      <c r="G149" s="81">
        <v>0</v>
      </c>
      <c r="H149" s="41">
        <f t="shared" si="15"/>
        <v>0</v>
      </c>
    </row>
    <row r="150" spans="1:8" ht="67.5" outlineLevel="1" x14ac:dyDescent="0.2">
      <c r="A150" s="170">
        <v>6.07</v>
      </c>
      <c r="B150" s="268" t="s">
        <v>211</v>
      </c>
      <c r="C150" s="269" t="s">
        <v>157</v>
      </c>
      <c r="D150" s="270">
        <v>77</v>
      </c>
      <c r="E150" s="271">
        <v>314.59990100137475</v>
      </c>
      <c r="F150" s="70">
        <f t="shared" si="14"/>
        <v>24224.192377105857</v>
      </c>
      <c r="G150" s="81">
        <v>0</v>
      </c>
      <c r="H150" s="41">
        <f t="shared" si="15"/>
        <v>0</v>
      </c>
    </row>
    <row r="151" spans="1:8" ht="0.95" customHeight="1" outlineLevel="1" x14ac:dyDescent="0.2">
      <c r="A151" s="170">
        <v>6.08</v>
      </c>
      <c r="B151" s="93"/>
      <c r="C151" s="94"/>
      <c r="D151" s="190">
        <v>0</v>
      </c>
      <c r="E151" s="96">
        <v>0</v>
      </c>
      <c r="F151" s="70">
        <f t="shared" si="14"/>
        <v>0</v>
      </c>
      <c r="G151" s="81">
        <v>1</v>
      </c>
      <c r="H151" s="41">
        <f t="shared" si="15"/>
        <v>0</v>
      </c>
    </row>
    <row r="152" spans="1:8" ht="0.95" customHeight="1" outlineLevel="1" x14ac:dyDescent="0.2">
      <c r="A152" s="170">
        <v>6.09</v>
      </c>
      <c r="B152" s="93"/>
      <c r="C152" s="94"/>
      <c r="D152" s="190">
        <v>0</v>
      </c>
      <c r="E152" s="96">
        <v>0</v>
      </c>
      <c r="F152" s="70">
        <f t="shared" si="14"/>
        <v>0</v>
      </c>
      <c r="G152" s="81">
        <v>1</v>
      </c>
      <c r="H152" s="41">
        <f t="shared" si="15"/>
        <v>0</v>
      </c>
    </row>
    <row r="153" spans="1:8" ht="0.95" customHeight="1" outlineLevel="1" x14ac:dyDescent="0.2">
      <c r="A153" s="170">
        <v>6.1</v>
      </c>
      <c r="B153" s="93"/>
      <c r="C153" s="94"/>
      <c r="D153" s="190">
        <v>0</v>
      </c>
      <c r="E153" s="96">
        <v>0</v>
      </c>
      <c r="F153" s="70">
        <f t="shared" si="14"/>
        <v>0</v>
      </c>
      <c r="G153" s="81">
        <v>1</v>
      </c>
      <c r="H153" s="41">
        <f t="shared" si="15"/>
        <v>0</v>
      </c>
    </row>
    <row r="154" spans="1:8" ht="0.95" customHeight="1" outlineLevel="1" x14ac:dyDescent="0.2">
      <c r="A154" s="170">
        <v>6.11</v>
      </c>
      <c r="B154" s="93"/>
      <c r="C154" s="94"/>
      <c r="D154" s="190">
        <v>0</v>
      </c>
      <c r="E154" s="96">
        <v>0</v>
      </c>
      <c r="F154" s="70">
        <f t="shared" si="14"/>
        <v>0</v>
      </c>
      <c r="G154" s="81">
        <v>1</v>
      </c>
      <c r="H154" s="41">
        <f t="shared" si="15"/>
        <v>0</v>
      </c>
    </row>
    <row r="155" spans="1:8" ht="0.95" customHeight="1" outlineLevel="1" x14ac:dyDescent="0.2">
      <c r="A155" s="170">
        <v>6.12</v>
      </c>
      <c r="B155" s="93"/>
      <c r="C155" s="94"/>
      <c r="D155" s="190">
        <v>0</v>
      </c>
      <c r="E155" s="96">
        <v>0</v>
      </c>
      <c r="F155" s="70">
        <f t="shared" si="14"/>
        <v>0</v>
      </c>
      <c r="G155" s="81">
        <v>1</v>
      </c>
      <c r="H155" s="41">
        <f t="shared" si="15"/>
        <v>0</v>
      </c>
    </row>
    <row r="156" spans="1:8" ht="0.95" customHeight="1" outlineLevel="1" x14ac:dyDescent="0.2">
      <c r="A156" s="170">
        <v>6.13</v>
      </c>
      <c r="B156" s="93"/>
      <c r="C156" s="94"/>
      <c r="D156" s="190">
        <v>0</v>
      </c>
      <c r="E156" s="96">
        <v>0</v>
      </c>
      <c r="F156" s="70">
        <f t="shared" si="14"/>
        <v>0</v>
      </c>
      <c r="G156" s="81">
        <v>1</v>
      </c>
      <c r="H156" s="41">
        <f t="shared" si="15"/>
        <v>0</v>
      </c>
    </row>
    <row r="157" spans="1:8" ht="0.95" customHeight="1" outlineLevel="1" x14ac:dyDescent="0.2">
      <c r="A157" s="170">
        <v>6.14</v>
      </c>
      <c r="B157" s="93"/>
      <c r="C157" s="94"/>
      <c r="D157" s="190">
        <v>0</v>
      </c>
      <c r="E157" s="96">
        <v>0</v>
      </c>
      <c r="F157" s="70">
        <f t="shared" si="14"/>
        <v>0</v>
      </c>
      <c r="G157" s="81">
        <v>1</v>
      </c>
      <c r="H157" s="41">
        <f t="shared" si="15"/>
        <v>0</v>
      </c>
    </row>
    <row r="158" spans="1:8" ht="0.95" customHeight="1" outlineLevel="1" x14ac:dyDescent="0.2">
      <c r="A158" s="170">
        <v>6.15</v>
      </c>
      <c r="B158" s="93"/>
      <c r="C158" s="94"/>
      <c r="D158" s="190">
        <v>0</v>
      </c>
      <c r="E158" s="96">
        <v>0</v>
      </c>
      <c r="F158" s="70">
        <f t="shared" si="14"/>
        <v>0</v>
      </c>
      <c r="G158" s="81">
        <v>1</v>
      </c>
      <c r="H158" s="41">
        <f t="shared" si="15"/>
        <v>0</v>
      </c>
    </row>
    <row r="159" spans="1:8" ht="0.95" customHeight="1" outlineLevel="1" x14ac:dyDescent="0.2">
      <c r="A159" s="170">
        <v>6.16</v>
      </c>
      <c r="B159" s="93"/>
      <c r="C159" s="94"/>
      <c r="D159" s="190">
        <v>0</v>
      </c>
      <c r="E159" s="96">
        <v>0</v>
      </c>
      <c r="F159" s="70">
        <f t="shared" si="14"/>
        <v>0</v>
      </c>
      <c r="G159" s="81">
        <v>1</v>
      </c>
      <c r="H159" s="41">
        <f t="shared" si="15"/>
        <v>0</v>
      </c>
    </row>
    <row r="160" spans="1:8" ht="0.95" customHeight="1" outlineLevel="1" x14ac:dyDescent="0.2">
      <c r="A160" s="170">
        <v>6.17</v>
      </c>
      <c r="B160" s="93"/>
      <c r="C160" s="94"/>
      <c r="D160" s="190">
        <v>0</v>
      </c>
      <c r="E160" s="96">
        <v>0</v>
      </c>
      <c r="F160" s="70">
        <f t="shared" si="14"/>
        <v>0</v>
      </c>
      <c r="G160" s="81">
        <v>1</v>
      </c>
      <c r="H160" s="41">
        <f t="shared" si="15"/>
        <v>0</v>
      </c>
    </row>
    <row r="161" spans="1:8" ht="0.95" customHeight="1" outlineLevel="1" x14ac:dyDescent="0.2">
      <c r="A161" s="170">
        <v>6.18</v>
      </c>
      <c r="B161" s="89"/>
      <c r="C161" s="101"/>
      <c r="D161" s="190">
        <v>0</v>
      </c>
      <c r="E161" s="96">
        <v>0</v>
      </c>
      <c r="F161" s="70">
        <f t="shared" si="14"/>
        <v>0</v>
      </c>
      <c r="G161" s="81">
        <v>1</v>
      </c>
      <c r="H161" s="41">
        <f t="shared" si="15"/>
        <v>0</v>
      </c>
    </row>
    <row r="162" spans="1:8" ht="0.95" customHeight="1" outlineLevel="1" x14ac:dyDescent="0.2">
      <c r="A162" s="170">
        <v>6.19</v>
      </c>
      <c r="B162" s="89"/>
      <c r="C162" s="101"/>
      <c r="D162" s="190">
        <v>0</v>
      </c>
      <c r="E162" s="96">
        <v>0</v>
      </c>
      <c r="F162" s="70">
        <f t="shared" si="14"/>
        <v>0</v>
      </c>
      <c r="G162" s="81">
        <v>1</v>
      </c>
      <c r="H162" s="41">
        <f t="shared" si="15"/>
        <v>0</v>
      </c>
    </row>
    <row r="163" spans="1:8" ht="0.95" customHeight="1" outlineLevel="1" thickBot="1" x14ac:dyDescent="0.25">
      <c r="A163" s="181">
        <v>6.2</v>
      </c>
      <c r="B163" s="141"/>
      <c r="C163" s="142"/>
      <c r="D163" s="191">
        <v>0</v>
      </c>
      <c r="E163" s="160">
        <v>0</v>
      </c>
      <c r="F163" s="71">
        <f t="shared" si="14"/>
        <v>0</v>
      </c>
      <c r="G163" s="81">
        <v>1</v>
      </c>
      <c r="H163" s="43">
        <f t="shared" si="15"/>
        <v>0</v>
      </c>
    </row>
    <row r="164" spans="1:8" ht="13.5" thickBot="1" x14ac:dyDescent="0.25">
      <c r="D164" s="151"/>
      <c r="E164" s="187" t="s">
        <v>41</v>
      </c>
      <c r="F164" s="127">
        <f>SUM($F$144:$F$163)</f>
        <v>88279.807100486709</v>
      </c>
      <c r="G164" s="188">
        <f>IFERROR(H164/F164,"0.00%")</f>
        <v>0</v>
      </c>
      <c r="H164" s="162">
        <f>SUM($H$144:$H$163)</f>
        <v>0</v>
      </c>
    </row>
    <row r="165" spans="1:8" ht="13.5" thickBot="1" x14ac:dyDescent="0.25">
      <c r="H165" s="173"/>
    </row>
    <row r="166" spans="1:8" s="39" customFormat="1" ht="13.5" thickBot="1" x14ac:dyDescent="0.3">
      <c r="A166" s="207">
        <v>7</v>
      </c>
      <c r="B166" s="211" t="s">
        <v>99</v>
      </c>
      <c r="C166" s="209" t="s">
        <v>32</v>
      </c>
      <c r="D166" s="207" t="s">
        <v>33</v>
      </c>
      <c r="E166" s="206" t="s">
        <v>34</v>
      </c>
      <c r="F166" s="206" t="s">
        <v>35</v>
      </c>
      <c r="G166" s="206" t="s">
        <v>30</v>
      </c>
      <c r="H166" s="206" t="s">
        <v>21</v>
      </c>
    </row>
    <row r="167" spans="1:8" ht="81" outlineLevel="1" x14ac:dyDescent="0.2">
      <c r="A167" s="32">
        <v>7.01</v>
      </c>
      <c r="B167" s="268" t="s">
        <v>220</v>
      </c>
      <c r="C167" s="269" t="s">
        <v>157</v>
      </c>
      <c r="D167" s="270">
        <v>123.4</v>
      </c>
      <c r="E167" s="271">
        <v>422.9</v>
      </c>
      <c r="F167" s="73">
        <f t="shared" ref="F167:F181" si="16">E167*D167</f>
        <v>52185.86</v>
      </c>
      <c r="G167" s="79">
        <v>0</v>
      </c>
      <c r="H167" s="40">
        <f t="shared" ref="H167:H181" si="17">F167*G167</f>
        <v>0</v>
      </c>
    </row>
    <row r="168" spans="1:8" ht="81" outlineLevel="1" x14ac:dyDescent="0.2">
      <c r="A168" s="30">
        <v>7.02</v>
      </c>
      <c r="B168" s="268" t="s">
        <v>221</v>
      </c>
      <c r="C168" s="269" t="s">
        <v>157</v>
      </c>
      <c r="D168" s="270">
        <v>102.44</v>
      </c>
      <c r="E168" s="271">
        <v>73.739999999999995</v>
      </c>
      <c r="F168" s="74">
        <f t="shared" si="16"/>
        <v>7553.9255999999996</v>
      </c>
      <c r="G168" s="80">
        <v>0</v>
      </c>
      <c r="H168" s="41">
        <f t="shared" si="17"/>
        <v>0</v>
      </c>
    </row>
    <row r="169" spans="1:8" ht="81" outlineLevel="1" x14ac:dyDescent="0.2">
      <c r="A169" s="30">
        <v>7.03</v>
      </c>
      <c r="B169" s="268" t="s">
        <v>222</v>
      </c>
      <c r="C169" s="269" t="s">
        <v>157</v>
      </c>
      <c r="D169" s="270">
        <v>36.354999999999997</v>
      </c>
      <c r="E169" s="271">
        <v>803.63</v>
      </c>
      <c r="F169" s="74">
        <f t="shared" si="16"/>
        <v>29215.968649999999</v>
      </c>
      <c r="G169" s="80">
        <v>0</v>
      </c>
      <c r="H169" s="41">
        <f t="shared" si="17"/>
        <v>0</v>
      </c>
    </row>
    <row r="170" spans="1:8" ht="54" outlineLevel="1" x14ac:dyDescent="0.2">
      <c r="A170" s="30">
        <v>7.04</v>
      </c>
      <c r="B170" s="268" t="s">
        <v>223</v>
      </c>
      <c r="C170" s="269" t="s">
        <v>157</v>
      </c>
      <c r="D170" s="270">
        <v>16.5</v>
      </c>
      <c r="E170" s="271">
        <v>862.57</v>
      </c>
      <c r="F170" s="74">
        <f t="shared" si="16"/>
        <v>14232.405000000001</v>
      </c>
      <c r="G170" s="80">
        <v>0</v>
      </c>
      <c r="H170" s="41">
        <f t="shared" si="17"/>
        <v>0</v>
      </c>
    </row>
    <row r="171" spans="1:8" ht="54" outlineLevel="1" x14ac:dyDescent="0.2">
      <c r="A171" s="30">
        <v>7.05</v>
      </c>
      <c r="B171" s="268" t="s">
        <v>224</v>
      </c>
      <c r="C171" s="269" t="s">
        <v>157</v>
      </c>
      <c r="D171" s="270">
        <v>2.5499999999999998</v>
      </c>
      <c r="E171" s="271">
        <v>1587.3</v>
      </c>
      <c r="F171" s="74">
        <f t="shared" si="16"/>
        <v>4047.6149999999998</v>
      </c>
      <c r="G171" s="80">
        <v>0</v>
      </c>
      <c r="H171" s="41">
        <f t="shared" si="17"/>
        <v>0</v>
      </c>
    </row>
    <row r="172" spans="1:8" ht="81" outlineLevel="1" x14ac:dyDescent="0.2">
      <c r="A172" s="30">
        <v>7.06</v>
      </c>
      <c r="B172" s="268" t="s">
        <v>225</v>
      </c>
      <c r="C172" s="269" t="s">
        <v>157</v>
      </c>
      <c r="D172" s="270">
        <v>2.77</v>
      </c>
      <c r="E172" s="271">
        <v>2551.89</v>
      </c>
      <c r="F172" s="74">
        <f t="shared" si="16"/>
        <v>7068.7352999999994</v>
      </c>
      <c r="G172" s="80">
        <v>0</v>
      </c>
      <c r="H172" s="41">
        <f t="shared" si="17"/>
        <v>0</v>
      </c>
    </row>
    <row r="173" spans="1:8" ht="54" outlineLevel="1" x14ac:dyDescent="0.2">
      <c r="A173" s="30">
        <v>7.07</v>
      </c>
      <c r="B173" s="268" t="s">
        <v>226</v>
      </c>
      <c r="C173" s="269" t="s">
        <v>227</v>
      </c>
      <c r="D173" s="270">
        <v>3</v>
      </c>
      <c r="E173" s="271">
        <v>6002.37</v>
      </c>
      <c r="F173" s="74">
        <f t="shared" si="16"/>
        <v>18007.11</v>
      </c>
      <c r="G173" s="80">
        <v>0</v>
      </c>
      <c r="H173" s="41">
        <f t="shared" si="17"/>
        <v>0</v>
      </c>
    </row>
    <row r="174" spans="1:8" ht="0.95" customHeight="1" outlineLevel="1" x14ac:dyDescent="0.2">
      <c r="A174" s="30">
        <v>7.08</v>
      </c>
      <c r="B174" s="38"/>
      <c r="C174" s="38"/>
      <c r="D174" s="38"/>
      <c r="E174" s="38"/>
      <c r="F174" s="74"/>
      <c r="G174" s="80">
        <v>0</v>
      </c>
      <c r="H174" s="41">
        <f t="shared" si="17"/>
        <v>0</v>
      </c>
    </row>
    <row r="175" spans="1:8" ht="0.95" customHeight="1" outlineLevel="1" x14ac:dyDescent="0.2">
      <c r="A175" s="30">
        <v>7.09</v>
      </c>
      <c r="B175" s="38"/>
      <c r="C175" s="38"/>
      <c r="D175" s="38"/>
      <c r="E175" s="38"/>
      <c r="F175" s="74"/>
      <c r="G175" s="80">
        <v>0</v>
      </c>
      <c r="H175" s="41">
        <f t="shared" si="17"/>
        <v>0</v>
      </c>
    </row>
    <row r="176" spans="1:8" ht="0.95" customHeight="1" outlineLevel="1" x14ac:dyDescent="0.2">
      <c r="A176" s="30">
        <v>7.1</v>
      </c>
      <c r="B176" s="38"/>
      <c r="C176" s="38"/>
      <c r="D176" s="38"/>
      <c r="E176" s="38"/>
      <c r="F176" s="74"/>
      <c r="G176" s="80">
        <v>0</v>
      </c>
      <c r="H176" s="41">
        <f t="shared" si="17"/>
        <v>0</v>
      </c>
    </row>
    <row r="177" spans="1:8" ht="0.95" customHeight="1" outlineLevel="1" x14ac:dyDescent="0.2">
      <c r="A177" s="30">
        <v>7.11</v>
      </c>
      <c r="B177" s="38"/>
      <c r="C177" s="38"/>
      <c r="D177" s="38"/>
      <c r="E177" s="38"/>
      <c r="F177" s="74"/>
      <c r="G177" s="80">
        <v>0</v>
      </c>
      <c r="H177" s="41">
        <f t="shared" si="17"/>
        <v>0</v>
      </c>
    </row>
    <row r="178" spans="1:8" ht="0.95" customHeight="1" outlineLevel="1" x14ac:dyDescent="0.2">
      <c r="A178" s="30">
        <v>7.12</v>
      </c>
      <c r="B178" s="93"/>
      <c r="C178" s="94"/>
      <c r="D178" s="95">
        <v>0</v>
      </c>
      <c r="E178" s="132">
        <v>0</v>
      </c>
      <c r="F178" s="74">
        <f t="shared" si="16"/>
        <v>0</v>
      </c>
      <c r="G178" s="80">
        <v>0</v>
      </c>
      <c r="H178" s="41">
        <f t="shared" si="17"/>
        <v>0</v>
      </c>
    </row>
    <row r="179" spans="1:8" ht="0.95" customHeight="1" outlineLevel="1" x14ac:dyDescent="0.2">
      <c r="A179" s="30">
        <v>7.13</v>
      </c>
      <c r="B179" s="90"/>
      <c r="C179" s="91"/>
      <c r="D179" s="95">
        <v>0</v>
      </c>
      <c r="E179" s="132">
        <v>0</v>
      </c>
      <c r="F179" s="74">
        <f t="shared" si="16"/>
        <v>0</v>
      </c>
      <c r="G179" s="80">
        <v>0</v>
      </c>
      <c r="H179" s="41">
        <f t="shared" si="17"/>
        <v>0</v>
      </c>
    </row>
    <row r="180" spans="1:8" ht="0.95" customHeight="1" outlineLevel="1" x14ac:dyDescent="0.2">
      <c r="A180" s="30">
        <v>7.14</v>
      </c>
      <c r="B180" s="93"/>
      <c r="C180" s="94"/>
      <c r="D180" s="95">
        <v>0</v>
      </c>
      <c r="E180" s="132">
        <v>0</v>
      </c>
      <c r="F180" s="74">
        <f t="shared" si="16"/>
        <v>0</v>
      </c>
      <c r="G180" s="80">
        <v>0</v>
      </c>
      <c r="H180" s="41">
        <f t="shared" si="17"/>
        <v>0</v>
      </c>
    </row>
    <row r="181" spans="1:8" ht="0.95" customHeight="1" outlineLevel="1" thickBot="1" x14ac:dyDescent="0.25">
      <c r="A181" s="31">
        <v>7.15</v>
      </c>
      <c r="B181" s="133"/>
      <c r="C181" s="134"/>
      <c r="D181" s="135">
        <v>0</v>
      </c>
      <c r="E181" s="136">
        <v>0</v>
      </c>
      <c r="F181" s="75">
        <f t="shared" si="16"/>
        <v>0</v>
      </c>
      <c r="G181" s="82">
        <v>0</v>
      </c>
      <c r="H181" s="42">
        <f t="shared" si="17"/>
        <v>0</v>
      </c>
    </row>
    <row r="182" spans="1:8" ht="13.5" thickBot="1" x14ac:dyDescent="0.25">
      <c r="D182" s="151"/>
      <c r="E182" s="155" t="s">
        <v>42</v>
      </c>
      <c r="F182" s="127">
        <f>SUM($F$167:$F$181)</f>
        <v>132311.61955</v>
      </c>
      <c r="G182" s="188">
        <f>IFERROR(H182/F182,"0.00%")</f>
        <v>0</v>
      </c>
      <c r="H182" s="162">
        <f>SUM($H$167:$H$181)</f>
        <v>0</v>
      </c>
    </row>
    <row r="183" spans="1:8" ht="13.5" thickBot="1" x14ac:dyDescent="0.25">
      <c r="H183" s="173"/>
    </row>
    <row r="184" spans="1:8" s="39" customFormat="1" ht="13.5" thickBot="1" x14ac:dyDescent="0.3">
      <c r="A184" s="207">
        <v>8</v>
      </c>
      <c r="B184" s="211" t="s">
        <v>100</v>
      </c>
      <c r="C184" s="209" t="s">
        <v>32</v>
      </c>
      <c r="D184" s="207" t="s">
        <v>33</v>
      </c>
      <c r="E184" s="206" t="s">
        <v>34</v>
      </c>
      <c r="F184" s="206" t="s">
        <v>35</v>
      </c>
      <c r="G184" s="206" t="s">
        <v>30</v>
      </c>
      <c r="H184" s="206" t="s">
        <v>21</v>
      </c>
    </row>
    <row r="185" spans="1:8" ht="67.5" outlineLevel="1" x14ac:dyDescent="0.2">
      <c r="A185" s="32">
        <v>8.01</v>
      </c>
      <c r="B185" s="268" t="s">
        <v>232</v>
      </c>
      <c r="C185" s="269" t="s">
        <v>157</v>
      </c>
      <c r="D185" s="270">
        <v>169.97</v>
      </c>
      <c r="E185" s="271">
        <v>48.9</v>
      </c>
      <c r="F185" s="73">
        <f t="shared" ref="F185:F204" si="18">E185*D185</f>
        <v>8311.5329999999994</v>
      </c>
      <c r="G185" s="79">
        <v>0</v>
      </c>
      <c r="H185" s="40">
        <f t="shared" ref="H185:H204" si="19">F185*G185</f>
        <v>0</v>
      </c>
    </row>
    <row r="186" spans="1:8" ht="67.5" outlineLevel="1" x14ac:dyDescent="0.2">
      <c r="A186" s="30">
        <v>8.02</v>
      </c>
      <c r="B186" s="268" t="s">
        <v>233</v>
      </c>
      <c r="C186" s="269" t="s">
        <v>157</v>
      </c>
      <c r="D186" s="270">
        <v>429.55</v>
      </c>
      <c r="E186" s="271">
        <v>63.8</v>
      </c>
      <c r="F186" s="74">
        <f t="shared" si="18"/>
        <v>27405.29</v>
      </c>
      <c r="G186" s="80">
        <v>0</v>
      </c>
      <c r="H186" s="41">
        <f t="shared" si="19"/>
        <v>0</v>
      </c>
    </row>
    <row r="187" spans="1:8" ht="67.5" outlineLevel="1" x14ac:dyDescent="0.2">
      <c r="A187" s="30">
        <v>8.0299999999999994</v>
      </c>
      <c r="B187" s="268" t="s">
        <v>234</v>
      </c>
      <c r="C187" s="269" t="s">
        <v>157</v>
      </c>
      <c r="D187" s="270">
        <v>12.2</v>
      </c>
      <c r="E187" s="271">
        <v>91.2</v>
      </c>
      <c r="F187" s="74">
        <f t="shared" si="18"/>
        <v>1112.6399999999999</v>
      </c>
      <c r="G187" s="80">
        <v>0</v>
      </c>
      <c r="H187" s="41">
        <f t="shared" si="19"/>
        <v>0</v>
      </c>
    </row>
    <row r="188" spans="1:8" ht="40.5" outlineLevel="1" x14ac:dyDescent="0.2">
      <c r="A188" s="30">
        <v>8.0399999999999991</v>
      </c>
      <c r="B188" s="268" t="s">
        <v>235</v>
      </c>
      <c r="C188" s="269" t="s">
        <v>157</v>
      </c>
      <c r="D188" s="270">
        <v>77</v>
      </c>
      <c r="E188" s="271">
        <v>162</v>
      </c>
      <c r="F188" s="74">
        <f t="shared" si="18"/>
        <v>12474</v>
      </c>
      <c r="G188" s="80">
        <v>0</v>
      </c>
      <c r="H188" s="41">
        <f t="shared" si="19"/>
        <v>0</v>
      </c>
    </row>
    <row r="189" spans="1:8" ht="0.95" customHeight="1" outlineLevel="1" x14ac:dyDescent="0.2">
      <c r="A189" s="30">
        <v>8.0500000000000007</v>
      </c>
      <c r="B189" s="93"/>
      <c r="C189" s="94"/>
      <c r="D189" s="95">
        <v>0</v>
      </c>
      <c r="E189" s="132">
        <v>0</v>
      </c>
      <c r="F189" s="74">
        <f t="shared" si="18"/>
        <v>0</v>
      </c>
      <c r="G189" s="80">
        <v>0</v>
      </c>
      <c r="H189" s="41">
        <f t="shared" si="19"/>
        <v>0</v>
      </c>
    </row>
    <row r="190" spans="1:8" ht="0.95" customHeight="1" outlineLevel="1" x14ac:dyDescent="0.2">
      <c r="A190" s="30">
        <v>8.06</v>
      </c>
      <c r="B190" s="93"/>
      <c r="C190" s="94"/>
      <c r="D190" s="95">
        <v>0</v>
      </c>
      <c r="E190" s="132">
        <v>0</v>
      </c>
      <c r="F190" s="74">
        <f t="shared" si="18"/>
        <v>0</v>
      </c>
      <c r="G190" s="80">
        <v>0</v>
      </c>
      <c r="H190" s="41">
        <f t="shared" si="19"/>
        <v>0</v>
      </c>
    </row>
    <row r="191" spans="1:8" ht="0.95" customHeight="1" outlineLevel="1" x14ac:dyDescent="0.2">
      <c r="A191" s="30">
        <v>8.07</v>
      </c>
      <c r="B191" s="93"/>
      <c r="C191" s="94"/>
      <c r="D191" s="95">
        <v>0</v>
      </c>
      <c r="E191" s="132">
        <v>0</v>
      </c>
      <c r="F191" s="74">
        <f t="shared" si="18"/>
        <v>0</v>
      </c>
      <c r="G191" s="80">
        <v>0</v>
      </c>
      <c r="H191" s="41">
        <f t="shared" si="19"/>
        <v>0</v>
      </c>
    </row>
    <row r="192" spans="1:8" ht="0.95" customHeight="1" outlineLevel="1" x14ac:dyDescent="0.2">
      <c r="A192" s="30">
        <v>8.08</v>
      </c>
      <c r="B192" s="93"/>
      <c r="C192" s="94"/>
      <c r="D192" s="95">
        <v>0</v>
      </c>
      <c r="E192" s="132">
        <v>0</v>
      </c>
      <c r="F192" s="74">
        <f t="shared" si="18"/>
        <v>0</v>
      </c>
      <c r="G192" s="80">
        <v>0</v>
      </c>
      <c r="H192" s="41">
        <f t="shared" si="19"/>
        <v>0</v>
      </c>
    </row>
    <row r="193" spans="1:8" ht="0.95" customHeight="1" outlineLevel="1" x14ac:dyDescent="0.2">
      <c r="A193" s="30">
        <v>8.09</v>
      </c>
      <c r="B193" s="93"/>
      <c r="C193" s="94"/>
      <c r="D193" s="95">
        <v>0</v>
      </c>
      <c r="E193" s="132">
        <v>0</v>
      </c>
      <c r="F193" s="74">
        <f t="shared" si="18"/>
        <v>0</v>
      </c>
      <c r="G193" s="80">
        <v>0</v>
      </c>
      <c r="H193" s="41">
        <f t="shared" si="19"/>
        <v>0</v>
      </c>
    </row>
    <row r="194" spans="1:8" ht="0.95" customHeight="1" outlineLevel="1" x14ac:dyDescent="0.2">
      <c r="A194" s="30">
        <v>8.1</v>
      </c>
      <c r="B194" s="93"/>
      <c r="C194" s="94"/>
      <c r="D194" s="95">
        <v>0</v>
      </c>
      <c r="E194" s="132">
        <v>0</v>
      </c>
      <c r="F194" s="74">
        <f t="shared" si="18"/>
        <v>0</v>
      </c>
      <c r="G194" s="80">
        <v>0</v>
      </c>
      <c r="H194" s="41">
        <f t="shared" si="19"/>
        <v>0</v>
      </c>
    </row>
    <row r="195" spans="1:8" ht="0.95" customHeight="1" outlineLevel="1" x14ac:dyDescent="0.2">
      <c r="A195" s="30">
        <v>8.11</v>
      </c>
      <c r="B195" s="93"/>
      <c r="C195" s="94"/>
      <c r="D195" s="95">
        <v>0</v>
      </c>
      <c r="E195" s="132">
        <v>0</v>
      </c>
      <c r="F195" s="74">
        <f t="shared" si="18"/>
        <v>0</v>
      </c>
      <c r="G195" s="80">
        <v>0</v>
      </c>
      <c r="H195" s="41">
        <f t="shared" si="19"/>
        <v>0</v>
      </c>
    </row>
    <row r="196" spans="1:8" ht="0.95" customHeight="1" outlineLevel="1" x14ac:dyDescent="0.2">
      <c r="A196" s="30">
        <v>8.1199999999999992</v>
      </c>
      <c r="B196" s="93"/>
      <c r="C196" s="94"/>
      <c r="D196" s="95">
        <v>0</v>
      </c>
      <c r="E196" s="132">
        <v>0</v>
      </c>
      <c r="F196" s="74">
        <f t="shared" si="18"/>
        <v>0</v>
      </c>
      <c r="G196" s="80">
        <v>0</v>
      </c>
      <c r="H196" s="41">
        <f t="shared" si="19"/>
        <v>0</v>
      </c>
    </row>
    <row r="197" spans="1:8" ht="0.95" customHeight="1" outlineLevel="1" x14ac:dyDescent="0.2">
      <c r="A197" s="30">
        <v>8.1300000000000008</v>
      </c>
      <c r="B197" s="93"/>
      <c r="C197" s="94"/>
      <c r="D197" s="95">
        <v>0</v>
      </c>
      <c r="E197" s="132">
        <v>0</v>
      </c>
      <c r="F197" s="74">
        <f t="shared" si="18"/>
        <v>0</v>
      </c>
      <c r="G197" s="80">
        <v>0</v>
      </c>
      <c r="H197" s="41">
        <f t="shared" si="19"/>
        <v>0</v>
      </c>
    </row>
    <row r="198" spans="1:8" ht="0.95" customHeight="1" outlineLevel="1" x14ac:dyDescent="0.2">
      <c r="A198" s="30">
        <v>8.14</v>
      </c>
      <c r="B198" s="93"/>
      <c r="C198" s="94"/>
      <c r="D198" s="95">
        <v>0</v>
      </c>
      <c r="E198" s="132">
        <v>0</v>
      </c>
      <c r="F198" s="74">
        <f t="shared" si="18"/>
        <v>0</v>
      </c>
      <c r="G198" s="80">
        <v>0</v>
      </c>
      <c r="H198" s="41">
        <f t="shared" si="19"/>
        <v>0</v>
      </c>
    </row>
    <row r="199" spans="1:8" ht="0.95" customHeight="1" outlineLevel="1" x14ac:dyDescent="0.2">
      <c r="A199" s="30">
        <v>8.15</v>
      </c>
      <c r="B199" s="93"/>
      <c r="C199" s="94"/>
      <c r="D199" s="95">
        <v>0</v>
      </c>
      <c r="E199" s="132">
        <v>0</v>
      </c>
      <c r="F199" s="74">
        <f t="shared" si="18"/>
        <v>0</v>
      </c>
      <c r="G199" s="80">
        <v>0</v>
      </c>
      <c r="H199" s="41">
        <f t="shared" si="19"/>
        <v>0</v>
      </c>
    </row>
    <row r="200" spans="1:8" ht="0.95" customHeight="1" outlineLevel="1" x14ac:dyDescent="0.2">
      <c r="A200" s="30">
        <v>8.16</v>
      </c>
      <c r="B200" s="97"/>
      <c r="C200" s="98"/>
      <c r="D200" s="95">
        <v>0</v>
      </c>
      <c r="E200" s="132">
        <v>0</v>
      </c>
      <c r="F200" s="74">
        <f t="shared" si="18"/>
        <v>0</v>
      </c>
      <c r="G200" s="80">
        <v>0</v>
      </c>
      <c r="H200" s="41">
        <f t="shared" si="19"/>
        <v>0</v>
      </c>
    </row>
    <row r="201" spans="1:8" ht="0.95" customHeight="1" outlineLevel="1" x14ac:dyDescent="0.2">
      <c r="A201" s="30">
        <v>8.17</v>
      </c>
      <c r="B201" s="97"/>
      <c r="C201" s="98"/>
      <c r="D201" s="95">
        <v>0</v>
      </c>
      <c r="E201" s="132">
        <v>0</v>
      </c>
      <c r="F201" s="74">
        <f t="shared" si="18"/>
        <v>0</v>
      </c>
      <c r="G201" s="80">
        <v>0</v>
      </c>
      <c r="H201" s="41">
        <f t="shared" si="19"/>
        <v>0</v>
      </c>
    </row>
    <row r="202" spans="1:8" ht="0.95" customHeight="1" outlineLevel="1" x14ac:dyDescent="0.2">
      <c r="A202" s="30">
        <v>8.18</v>
      </c>
      <c r="B202" s="97"/>
      <c r="C202" s="98"/>
      <c r="D202" s="95">
        <v>0</v>
      </c>
      <c r="E202" s="132">
        <v>0</v>
      </c>
      <c r="F202" s="74">
        <f t="shared" si="18"/>
        <v>0</v>
      </c>
      <c r="G202" s="80">
        <v>0</v>
      </c>
      <c r="H202" s="41">
        <f t="shared" si="19"/>
        <v>0</v>
      </c>
    </row>
    <row r="203" spans="1:8" ht="0.95" customHeight="1" outlineLevel="1" x14ac:dyDescent="0.2">
      <c r="A203" s="30">
        <v>8.19</v>
      </c>
      <c r="B203" s="97"/>
      <c r="C203" s="98"/>
      <c r="D203" s="95">
        <v>0</v>
      </c>
      <c r="E203" s="132">
        <v>0</v>
      </c>
      <c r="F203" s="74">
        <f t="shared" si="18"/>
        <v>0</v>
      </c>
      <c r="G203" s="80">
        <v>0</v>
      </c>
      <c r="H203" s="41">
        <f t="shared" si="19"/>
        <v>0</v>
      </c>
    </row>
    <row r="204" spans="1:8" ht="0.95" customHeight="1" outlineLevel="1" thickBot="1" x14ac:dyDescent="0.25">
      <c r="A204" s="31">
        <v>8.1999999999999993</v>
      </c>
      <c r="B204" s="139"/>
      <c r="C204" s="140"/>
      <c r="D204" s="159">
        <v>0</v>
      </c>
      <c r="E204" s="168">
        <v>0</v>
      </c>
      <c r="F204" s="186">
        <f t="shared" si="18"/>
        <v>0</v>
      </c>
      <c r="G204" s="80">
        <v>0</v>
      </c>
      <c r="H204" s="43">
        <f t="shared" si="19"/>
        <v>0</v>
      </c>
    </row>
    <row r="205" spans="1:8" ht="13.5" thickBot="1" x14ac:dyDescent="0.25">
      <c r="D205" s="151"/>
      <c r="E205" s="155" t="s">
        <v>43</v>
      </c>
      <c r="F205" s="127">
        <f>SUM($F$185:$F$204)</f>
        <v>49303.463000000003</v>
      </c>
      <c r="G205" s="188">
        <f>IFERROR(H205/F205,"0.00%")</f>
        <v>0</v>
      </c>
      <c r="H205" s="162">
        <f>SUM($H$185:$H$204)</f>
        <v>0</v>
      </c>
    </row>
    <row r="206" spans="1:8" ht="13.5" thickBot="1" x14ac:dyDescent="0.25">
      <c r="H206" s="173"/>
    </row>
    <row r="207" spans="1:8" s="39" customFormat="1" ht="13.5" thickBot="1" x14ac:dyDescent="0.3">
      <c r="A207" s="207">
        <v>9</v>
      </c>
      <c r="B207" s="211" t="s">
        <v>101</v>
      </c>
      <c r="C207" s="209" t="s">
        <v>32</v>
      </c>
      <c r="D207" s="207" t="s">
        <v>33</v>
      </c>
      <c r="E207" s="206" t="s">
        <v>34</v>
      </c>
      <c r="F207" s="206" t="s">
        <v>35</v>
      </c>
      <c r="G207" s="206" t="s">
        <v>30</v>
      </c>
      <c r="H207" s="206" t="s">
        <v>21</v>
      </c>
    </row>
    <row r="208" spans="1:8" ht="108" outlineLevel="1" x14ac:dyDescent="0.2">
      <c r="A208" s="32">
        <v>9.01</v>
      </c>
      <c r="B208" s="268" t="s">
        <v>236</v>
      </c>
      <c r="C208" s="269" t="s">
        <v>157</v>
      </c>
      <c r="D208" s="270">
        <v>15.6</v>
      </c>
      <c r="E208" s="271">
        <v>1049.1943553718891</v>
      </c>
      <c r="F208" s="73">
        <f t="shared" ref="F208:F227" si="20">E208*D208</f>
        <v>16367.431943801468</v>
      </c>
      <c r="G208" s="79">
        <v>0</v>
      </c>
      <c r="H208" s="40">
        <f t="shared" ref="H208:H227" si="21">F208*G208</f>
        <v>0</v>
      </c>
    </row>
    <row r="209" spans="1:8" ht="67.5" outlineLevel="1" x14ac:dyDescent="0.2">
      <c r="A209" s="30">
        <v>9.02</v>
      </c>
      <c r="B209" s="268" t="s">
        <v>237</v>
      </c>
      <c r="C209" s="269" t="s">
        <v>165</v>
      </c>
      <c r="D209" s="270">
        <v>0.84</v>
      </c>
      <c r="E209" s="271">
        <v>433.82135245795064</v>
      </c>
      <c r="F209" s="74">
        <f t="shared" si="20"/>
        <v>364.4099360646785</v>
      </c>
      <c r="G209" s="80">
        <v>0</v>
      </c>
      <c r="H209" s="41">
        <f t="shared" si="21"/>
        <v>0</v>
      </c>
    </row>
    <row r="210" spans="1:8" ht="67.5" outlineLevel="1" x14ac:dyDescent="0.2">
      <c r="A210" s="30">
        <v>9.0299999999999994</v>
      </c>
      <c r="B210" s="268" t="s">
        <v>238</v>
      </c>
      <c r="C210" s="269" t="s">
        <v>157</v>
      </c>
      <c r="D210" s="270">
        <v>3.08</v>
      </c>
      <c r="E210" s="271">
        <v>16.038623701557416</v>
      </c>
      <c r="F210" s="74">
        <f t="shared" si="20"/>
        <v>49.398961000796845</v>
      </c>
      <c r="G210" s="80">
        <v>0</v>
      </c>
      <c r="H210" s="41">
        <f t="shared" si="21"/>
        <v>0</v>
      </c>
    </row>
    <row r="211" spans="1:8" ht="54" outlineLevel="1" x14ac:dyDescent="0.2">
      <c r="A211" s="30">
        <v>9.0399999999999991</v>
      </c>
      <c r="B211" s="268" t="s">
        <v>239</v>
      </c>
      <c r="C211" s="269" t="s">
        <v>157</v>
      </c>
      <c r="D211" s="270">
        <v>1.7</v>
      </c>
      <c r="E211" s="271">
        <v>152.87960413868106</v>
      </c>
      <c r="F211" s="74">
        <f t="shared" si="20"/>
        <v>259.89532703575782</v>
      </c>
      <c r="G211" s="80">
        <v>0</v>
      </c>
      <c r="H211" s="41">
        <f t="shared" si="21"/>
        <v>0</v>
      </c>
    </row>
    <row r="212" spans="1:8" ht="40.5" outlineLevel="1" x14ac:dyDescent="0.2">
      <c r="A212" s="30">
        <v>9.0500000000000007</v>
      </c>
      <c r="B212" s="268" t="s">
        <v>240</v>
      </c>
      <c r="C212" s="269" t="s">
        <v>165</v>
      </c>
      <c r="D212" s="270">
        <v>0.68</v>
      </c>
      <c r="E212" s="271">
        <v>136.52451193472513</v>
      </c>
      <c r="F212" s="74">
        <f t="shared" si="20"/>
        <v>92.836668115613094</v>
      </c>
      <c r="G212" s="80">
        <v>0</v>
      </c>
      <c r="H212" s="41">
        <f t="shared" si="21"/>
        <v>0</v>
      </c>
    </row>
    <row r="213" spans="1:8" ht="94.5" outlineLevel="1" x14ac:dyDescent="0.2">
      <c r="A213" s="30">
        <v>9.06</v>
      </c>
      <c r="B213" s="268" t="s">
        <v>241</v>
      </c>
      <c r="C213" s="269" t="s">
        <v>157</v>
      </c>
      <c r="D213" s="270">
        <v>5.4</v>
      </c>
      <c r="E213" s="271">
        <v>4339.1000000000004</v>
      </c>
      <c r="F213" s="74">
        <f t="shared" si="20"/>
        <v>23431.140000000003</v>
      </c>
      <c r="G213" s="80">
        <v>0</v>
      </c>
      <c r="H213" s="41">
        <f t="shared" si="21"/>
        <v>0</v>
      </c>
    </row>
    <row r="214" spans="1:8" ht="0.95" customHeight="1" outlineLevel="1" x14ac:dyDescent="0.2">
      <c r="A214" s="30">
        <v>9.07</v>
      </c>
      <c r="B214" s="93"/>
      <c r="C214" s="94"/>
      <c r="D214" s="95">
        <v>0</v>
      </c>
      <c r="E214" s="96">
        <v>0</v>
      </c>
      <c r="F214" s="74">
        <f t="shared" si="20"/>
        <v>0</v>
      </c>
      <c r="G214" s="80">
        <v>0</v>
      </c>
      <c r="H214" s="41">
        <f t="shared" si="21"/>
        <v>0</v>
      </c>
    </row>
    <row r="215" spans="1:8" ht="0.95" customHeight="1" outlineLevel="1" x14ac:dyDescent="0.2">
      <c r="A215" s="30">
        <v>9.08</v>
      </c>
      <c r="B215" s="93"/>
      <c r="C215" s="94"/>
      <c r="D215" s="95">
        <v>0</v>
      </c>
      <c r="E215" s="96">
        <v>0</v>
      </c>
      <c r="F215" s="74">
        <f t="shared" si="20"/>
        <v>0</v>
      </c>
      <c r="G215" s="80">
        <v>0</v>
      </c>
      <c r="H215" s="41">
        <f t="shared" si="21"/>
        <v>0</v>
      </c>
    </row>
    <row r="216" spans="1:8" ht="0.95" customHeight="1" outlineLevel="1" x14ac:dyDescent="0.2">
      <c r="A216" s="30">
        <v>9.09</v>
      </c>
      <c r="B216" s="93"/>
      <c r="C216" s="94"/>
      <c r="D216" s="95">
        <v>0</v>
      </c>
      <c r="E216" s="96">
        <v>0</v>
      </c>
      <c r="F216" s="74">
        <f t="shared" si="20"/>
        <v>0</v>
      </c>
      <c r="G216" s="80">
        <v>0</v>
      </c>
      <c r="H216" s="41">
        <f t="shared" si="21"/>
        <v>0</v>
      </c>
    </row>
    <row r="217" spans="1:8" ht="0.95" customHeight="1" outlineLevel="1" x14ac:dyDescent="0.2">
      <c r="A217" s="30">
        <v>9.1</v>
      </c>
      <c r="B217" s="93"/>
      <c r="C217" s="94"/>
      <c r="D217" s="95">
        <v>0</v>
      </c>
      <c r="E217" s="96">
        <v>0</v>
      </c>
      <c r="F217" s="74">
        <f t="shared" si="20"/>
        <v>0</v>
      </c>
      <c r="G217" s="80">
        <v>0</v>
      </c>
      <c r="H217" s="41">
        <f t="shared" si="21"/>
        <v>0</v>
      </c>
    </row>
    <row r="218" spans="1:8" ht="0.95" customHeight="1" outlineLevel="1" x14ac:dyDescent="0.2">
      <c r="A218" s="30">
        <v>9.11</v>
      </c>
      <c r="B218" s="93"/>
      <c r="C218" s="94"/>
      <c r="D218" s="95">
        <v>0</v>
      </c>
      <c r="E218" s="96">
        <v>0</v>
      </c>
      <c r="F218" s="74">
        <f t="shared" si="20"/>
        <v>0</v>
      </c>
      <c r="G218" s="80">
        <v>0</v>
      </c>
      <c r="H218" s="41">
        <f t="shared" si="21"/>
        <v>0</v>
      </c>
    </row>
    <row r="219" spans="1:8" ht="0.95" customHeight="1" outlineLevel="1" x14ac:dyDescent="0.2">
      <c r="A219" s="30">
        <v>9.1199999999999992</v>
      </c>
      <c r="B219" s="93"/>
      <c r="C219" s="94"/>
      <c r="D219" s="95">
        <v>0</v>
      </c>
      <c r="E219" s="96">
        <v>0</v>
      </c>
      <c r="F219" s="74">
        <f t="shared" si="20"/>
        <v>0</v>
      </c>
      <c r="G219" s="80">
        <v>0</v>
      </c>
      <c r="H219" s="41">
        <f t="shared" si="21"/>
        <v>0</v>
      </c>
    </row>
    <row r="220" spans="1:8" ht="0.95" customHeight="1" outlineLevel="1" x14ac:dyDescent="0.2">
      <c r="A220" s="30">
        <v>9.1300000000000008</v>
      </c>
      <c r="B220" s="93"/>
      <c r="C220" s="94"/>
      <c r="D220" s="95">
        <v>0</v>
      </c>
      <c r="E220" s="96">
        <v>0</v>
      </c>
      <c r="F220" s="74">
        <f t="shared" si="20"/>
        <v>0</v>
      </c>
      <c r="G220" s="80">
        <v>0</v>
      </c>
      <c r="H220" s="41">
        <f t="shared" si="21"/>
        <v>0</v>
      </c>
    </row>
    <row r="221" spans="1:8" ht="0.95" customHeight="1" outlineLevel="1" x14ac:dyDescent="0.2">
      <c r="A221" s="30">
        <v>9.14</v>
      </c>
      <c r="B221" s="93"/>
      <c r="C221" s="94"/>
      <c r="D221" s="95">
        <v>0</v>
      </c>
      <c r="E221" s="96">
        <v>0</v>
      </c>
      <c r="F221" s="74">
        <f t="shared" si="20"/>
        <v>0</v>
      </c>
      <c r="G221" s="80">
        <v>0</v>
      </c>
      <c r="H221" s="41">
        <f t="shared" si="21"/>
        <v>0</v>
      </c>
    </row>
    <row r="222" spans="1:8" ht="0.95" customHeight="1" outlineLevel="1" x14ac:dyDescent="0.2">
      <c r="A222" s="30">
        <v>9.15</v>
      </c>
      <c r="B222" s="100"/>
      <c r="C222" s="101"/>
      <c r="D222" s="95">
        <v>0</v>
      </c>
      <c r="E222" s="96">
        <v>0</v>
      </c>
      <c r="F222" s="74">
        <f t="shared" si="20"/>
        <v>0</v>
      </c>
      <c r="G222" s="80">
        <v>0</v>
      </c>
      <c r="H222" s="41">
        <f t="shared" si="21"/>
        <v>0</v>
      </c>
    </row>
    <row r="223" spans="1:8" ht="0.95" customHeight="1" outlineLevel="1" x14ac:dyDescent="0.2">
      <c r="A223" s="30">
        <v>9.16</v>
      </c>
      <c r="B223" s="100"/>
      <c r="C223" s="101"/>
      <c r="D223" s="95">
        <v>0</v>
      </c>
      <c r="E223" s="96">
        <v>0</v>
      </c>
      <c r="F223" s="74">
        <f t="shared" si="20"/>
        <v>0</v>
      </c>
      <c r="G223" s="80">
        <v>0</v>
      </c>
      <c r="H223" s="41">
        <f t="shared" si="21"/>
        <v>0</v>
      </c>
    </row>
    <row r="224" spans="1:8" ht="0.95" customHeight="1" outlineLevel="1" x14ac:dyDescent="0.2">
      <c r="A224" s="30">
        <v>9.17</v>
      </c>
      <c r="B224" s="100"/>
      <c r="C224" s="101"/>
      <c r="D224" s="95">
        <v>0</v>
      </c>
      <c r="E224" s="96">
        <v>0</v>
      </c>
      <c r="F224" s="74">
        <f t="shared" si="20"/>
        <v>0</v>
      </c>
      <c r="G224" s="80">
        <v>0</v>
      </c>
      <c r="H224" s="41">
        <f t="shared" si="21"/>
        <v>0</v>
      </c>
    </row>
    <row r="225" spans="1:8" ht="0.95" customHeight="1" outlineLevel="1" x14ac:dyDescent="0.2">
      <c r="A225" s="30">
        <v>9.18</v>
      </c>
      <c r="B225" s="100"/>
      <c r="C225" s="101"/>
      <c r="D225" s="95">
        <v>0</v>
      </c>
      <c r="E225" s="96">
        <v>0</v>
      </c>
      <c r="F225" s="74">
        <f t="shared" si="20"/>
        <v>0</v>
      </c>
      <c r="G225" s="80">
        <v>0</v>
      </c>
      <c r="H225" s="41">
        <f t="shared" si="21"/>
        <v>0</v>
      </c>
    </row>
    <row r="226" spans="1:8" ht="0.95" customHeight="1" outlineLevel="1" x14ac:dyDescent="0.2">
      <c r="A226" s="30">
        <v>9.19</v>
      </c>
      <c r="B226" s="100"/>
      <c r="C226" s="101"/>
      <c r="D226" s="95">
        <v>0</v>
      </c>
      <c r="E226" s="96">
        <v>0</v>
      </c>
      <c r="F226" s="74">
        <f t="shared" si="20"/>
        <v>0</v>
      </c>
      <c r="G226" s="80">
        <v>0</v>
      </c>
      <c r="H226" s="41">
        <f t="shared" si="21"/>
        <v>0</v>
      </c>
    </row>
    <row r="227" spans="1:8" ht="0.95" customHeight="1" outlineLevel="1" thickBot="1" x14ac:dyDescent="0.25">
      <c r="A227" s="31">
        <v>9.1999999999999993</v>
      </c>
      <c r="B227" s="141"/>
      <c r="C227" s="142"/>
      <c r="D227" s="159">
        <v>0</v>
      </c>
      <c r="E227" s="160">
        <v>0</v>
      </c>
      <c r="F227" s="186">
        <f t="shared" si="20"/>
        <v>0</v>
      </c>
      <c r="G227" s="81">
        <v>0</v>
      </c>
      <c r="H227" s="43">
        <f t="shared" si="21"/>
        <v>0</v>
      </c>
    </row>
    <row r="228" spans="1:8" ht="13.5" thickBot="1" x14ac:dyDescent="0.25">
      <c r="D228" s="151"/>
      <c r="E228" s="155" t="s">
        <v>44</v>
      </c>
      <c r="F228" s="127">
        <f>SUM($F$208:$F$227)</f>
        <v>40565.112836018321</v>
      </c>
      <c r="G228" s="188">
        <f>IFERROR(H228/F228,"0.00%")</f>
        <v>0</v>
      </c>
      <c r="H228" s="162">
        <f>SUM($H$208:$H$227)</f>
        <v>0</v>
      </c>
    </row>
    <row r="229" spans="1:8" ht="13.5" thickBot="1" x14ac:dyDescent="0.25">
      <c r="H229" s="173"/>
    </row>
    <row r="230" spans="1:8" s="39" customFormat="1" ht="23.25" thickBot="1" x14ac:dyDescent="0.3">
      <c r="A230" s="207">
        <v>10</v>
      </c>
      <c r="B230" s="211" t="s">
        <v>280</v>
      </c>
      <c r="C230" s="209" t="s">
        <v>32</v>
      </c>
      <c r="D230" s="207" t="s">
        <v>33</v>
      </c>
      <c r="E230" s="206" t="s">
        <v>34</v>
      </c>
      <c r="F230" s="206" t="s">
        <v>35</v>
      </c>
      <c r="G230" s="206" t="s">
        <v>30</v>
      </c>
      <c r="H230" s="206" t="s">
        <v>21</v>
      </c>
    </row>
    <row r="231" spans="1:8" s="39" customFormat="1" ht="13.5" thickBot="1" x14ac:dyDescent="0.3">
      <c r="A231" s="273"/>
      <c r="B231" s="274" t="s">
        <v>258</v>
      </c>
      <c r="C231" s="275"/>
      <c r="D231" s="276"/>
      <c r="E231" s="277"/>
      <c r="F231" s="278"/>
      <c r="G231" s="278"/>
      <c r="H231" s="279"/>
    </row>
    <row r="232" spans="1:8" ht="67.5" outlineLevel="1" x14ac:dyDescent="0.2">
      <c r="A232" s="169">
        <v>10.01</v>
      </c>
      <c r="B232" s="268" t="s">
        <v>237</v>
      </c>
      <c r="C232" s="269" t="s">
        <v>157</v>
      </c>
      <c r="D232" s="270">
        <v>15.2</v>
      </c>
      <c r="E232" s="271">
        <v>292.8033436450242</v>
      </c>
      <c r="F232" s="73">
        <f t="shared" ref="F232:F249" si="22">E232*D232</f>
        <v>4450.6108234043677</v>
      </c>
      <c r="G232" s="80">
        <v>0</v>
      </c>
      <c r="H232" s="40">
        <f t="shared" ref="H232:H249" si="23">F232*G232</f>
        <v>0</v>
      </c>
    </row>
    <row r="233" spans="1:8" ht="67.5" outlineLevel="1" x14ac:dyDescent="0.2">
      <c r="A233" s="170">
        <v>10.02</v>
      </c>
      <c r="B233" s="268" t="s">
        <v>238</v>
      </c>
      <c r="C233" s="269" t="s">
        <v>157</v>
      </c>
      <c r="D233" s="270">
        <v>32.44</v>
      </c>
      <c r="E233" s="271">
        <v>10.825107202936803</v>
      </c>
      <c r="F233" s="74">
        <f t="shared" si="22"/>
        <v>351.16647766326986</v>
      </c>
      <c r="G233" s="80">
        <v>0</v>
      </c>
      <c r="H233" s="41">
        <f t="shared" si="23"/>
        <v>0</v>
      </c>
    </row>
    <row r="234" spans="1:8" ht="81" outlineLevel="1" x14ac:dyDescent="0.2">
      <c r="A234" s="170">
        <v>10.029999999999999</v>
      </c>
      <c r="B234" s="268" t="s">
        <v>242</v>
      </c>
      <c r="C234" s="269" t="s">
        <v>169</v>
      </c>
      <c r="D234" s="270">
        <v>14.32</v>
      </c>
      <c r="E234" s="271">
        <v>92.80799289021391</v>
      </c>
      <c r="F234" s="74">
        <f t="shared" si="22"/>
        <v>1329.0104581878632</v>
      </c>
      <c r="G234" s="80">
        <v>0</v>
      </c>
      <c r="H234" s="41">
        <f t="shared" si="23"/>
        <v>0</v>
      </c>
    </row>
    <row r="235" spans="1:8" ht="216" outlineLevel="1" x14ac:dyDescent="0.2">
      <c r="A235" s="170">
        <v>10.039999999999999</v>
      </c>
      <c r="B235" s="268" t="s">
        <v>243</v>
      </c>
      <c r="C235" s="269" t="s">
        <v>169</v>
      </c>
      <c r="D235" s="270">
        <v>15</v>
      </c>
      <c r="E235" s="271">
        <v>59.016912394858686</v>
      </c>
      <c r="F235" s="74">
        <f t="shared" si="22"/>
        <v>885.25368592288032</v>
      </c>
      <c r="G235" s="80">
        <v>0</v>
      </c>
      <c r="H235" s="41">
        <f t="shared" si="23"/>
        <v>0</v>
      </c>
    </row>
    <row r="236" spans="1:8" ht="216" outlineLevel="1" x14ac:dyDescent="0.2">
      <c r="A236" s="170">
        <v>10.050000000000001</v>
      </c>
      <c r="B236" s="268" t="s">
        <v>244</v>
      </c>
      <c r="C236" s="269" t="s">
        <v>169</v>
      </c>
      <c r="D236" s="270">
        <v>27.33</v>
      </c>
      <c r="E236" s="271">
        <v>65.63415432751421</v>
      </c>
      <c r="F236" s="74">
        <f t="shared" si="22"/>
        <v>1793.7814377709633</v>
      </c>
      <c r="G236" s="80">
        <v>0</v>
      </c>
      <c r="H236" s="41">
        <f t="shared" si="23"/>
        <v>0</v>
      </c>
    </row>
    <row r="237" spans="1:8" ht="54" outlineLevel="1" x14ac:dyDescent="0.2">
      <c r="A237" s="170">
        <v>10.06</v>
      </c>
      <c r="B237" s="268" t="s">
        <v>245</v>
      </c>
      <c r="C237" s="269" t="s">
        <v>165</v>
      </c>
      <c r="D237" s="270">
        <v>12.925800000000001</v>
      </c>
      <c r="E237" s="271">
        <v>150.82527028685348</v>
      </c>
      <c r="F237" s="74">
        <f t="shared" si="22"/>
        <v>1949.5372786738108</v>
      </c>
      <c r="G237" s="80">
        <v>0</v>
      </c>
      <c r="H237" s="41">
        <f t="shared" si="23"/>
        <v>0</v>
      </c>
    </row>
    <row r="238" spans="1:8" ht="67.5" outlineLevel="1" x14ac:dyDescent="0.2">
      <c r="A238" s="170">
        <v>10.07</v>
      </c>
      <c r="B238" s="268" t="s">
        <v>238</v>
      </c>
      <c r="C238" s="269" t="s">
        <v>157</v>
      </c>
      <c r="D238" s="270">
        <v>32.519109999999998</v>
      </c>
      <c r="E238" s="271">
        <v>10.825107202936803</v>
      </c>
      <c r="F238" s="74">
        <f t="shared" si="22"/>
        <v>352.02285189409417</v>
      </c>
      <c r="G238" s="80">
        <v>0</v>
      </c>
      <c r="H238" s="41">
        <f t="shared" si="23"/>
        <v>0</v>
      </c>
    </row>
    <row r="239" spans="1:8" ht="148.5" outlineLevel="1" x14ac:dyDescent="0.2">
      <c r="A239" s="170">
        <v>10.08</v>
      </c>
      <c r="B239" s="268" t="s">
        <v>246</v>
      </c>
      <c r="C239" s="269" t="s">
        <v>157</v>
      </c>
      <c r="D239" s="270">
        <v>3.34</v>
      </c>
      <c r="E239" s="271">
        <v>386.73485792212534</v>
      </c>
      <c r="F239" s="74">
        <f t="shared" si="22"/>
        <v>1291.6944254598986</v>
      </c>
      <c r="G239" s="80">
        <v>0</v>
      </c>
      <c r="H239" s="41">
        <f t="shared" si="23"/>
        <v>0</v>
      </c>
    </row>
    <row r="240" spans="1:8" ht="81" outlineLevel="1" x14ac:dyDescent="0.2">
      <c r="A240" s="174">
        <v>10.09</v>
      </c>
      <c r="B240" s="268" t="s">
        <v>167</v>
      </c>
      <c r="C240" s="269" t="s">
        <v>165</v>
      </c>
      <c r="D240" s="270">
        <v>1.02</v>
      </c>
      <c r="E240" s="271">
        <v>606.68873308582329</v>
      </c>
      <c r="F240" s="74">
        <f t="shared" si="22"/>
        <v>618.82250774753982</v>
      </c>
      <c r="G240" s="80">
        <v>0</v>
      </c>
      <c r="H240" s="41">
        <f t="shared" si="23"/>
        <v>0</v>
      </c>
    </row>
    <row r="241" spans="1:8" ht="40.5" outlineLevel="1" x14ac:dyDescent="0.2">
      <c r="A241" s="174">
        <v>10.1</v>
      </c>
      <c r="B241" s="268" t="s">
        <v>247</v>
      </c>
      <c r="C241" s="269" t="s">
        <v>165</v>
      </c>
      <c r="D241" s="270">
        <v>0.66800000000000004</v>
      </c>
      <c r="E241" s="271">
        <v>48.648903246663096</v>
      </c>
      <c r="F241" s="74">
        <f t="shared" si="22"/>
        <v>32.497467368770948</v>
      </c>
      <c r="G241" s="80">
        <v>0</v>
      </c>
      <c r="H241" s="41">
        <f t="shared" si="23"/>
        <v>0</v>
      </c>
    </row>
    <row r="242" spans="1:8" ht="54" outlineLevel="1" x14ac:dyDescent="0.2">
      <c r="A242" s="174">
        <v>10.11</v>
      </c>
      <c r="B242" s="268" t="s">
        <v>248</v>
      </c>
      <c r="C242" s="269" t="s">
        <v>155</v>
      </c>
      <c r="D242" s="270">
        <v>1</v>
      </c>
      <c r="E242" s="271">
        <v>495.06709689579327</v>
      </c>
      <c r="F242" s="74">
        <f t="shared" si="22"/>
        <v>495.06709689579327</v>
      </c>
      <c r="G242" s="80">
        <v>0</v>
      </c>
      <c r="H242" s="41">
        <f t="shared" si="23"/>
        <v>0</v>
      </c>
    </row>
    <row r="243" spans="1:8" ht="54" outlineLevel="1" x14ac:dyDescent="0.2">
      <c r="A243" s="174">
        <v>10.119999999999999</v>
      </c>
      <c r="B243" s="268" t="s">
        <v>249</v>
      </c>
      <c r="C243" s="269" t="s">
        <v>155</v>
      </c>
      <c r="D243" s="270">
        <v>1</v>
      </c>
      <c r="E243" s="271">
        <v>4492</v>
      </c>
      <c r="F243" s="74">
        <f t="shared" si="22"/>
        <v>4492</v>
      </c>
      <c r="G243" s="80">
        <v>0</v>
      </c>
      <c r="H243" s="41">
        <f t="shared" si="23"/>
        <v>0</v>
      </c>
    </row>
    <row r="244" spans="1:8" ht="81" outlineLevel="1" x14ac:dyDescent="0.2">
      <c r="A244" s="174">
        <v>10.130000000000001</v>
      </c>
      <c r="B244" s="268" t="s">
        <v>250</v>
      </c>
      <c r="C244" s="269" t="s">
        <v>201</v>
      </c>
      <c r="D244" s="270">
        <v>3</v>
      </c>
      <c r="E244" s="271">
        <v>573.76485731114508</v>
      </c>
      <c r="F244" s="74">
        <f t="shared" si="22"/>
        <v>1721.2945719334352</v>
      </c>
      <c r="G244" s="80">
        <v>0</v>
      </c>
      <c r="H244" s="41">
        <f t="shared" si="23"/>
        <v>0</v>
      </c>
    </row>
    <row r="245" spans="1:8" ht="81" outlineLevel="1" x14ac:dyDescent="0.2">
      <c r="A245" s="170">
        <v>10.14</v>
      </c>
      <c r="B245" s="268" t="s">
        <v>251</v>
      </c>
      <c r="C245" s="269" t="s">
        <v>201</v>
      </c>
      <c r="D245" s="270">
        <v>3</v>
      </c>
      <c r="E245" s="271">
        <v>573.76485731114508</v>
      </c>
      <c r="F245" s="74">
        <f t="shared" si="22"/>
        <v>1721.2945719334352</v>
      </c>
      <c r="G245" s="80">
        <v>0</v>
      </c>
      <c r="H245" s="41">
        <f t="shared" si="23"/>
        <v>0</v>
      </c>
    </row>
    <row r="246" spans="1:8" ht="81" outlineLevel="1" x14ac:dyDescent="0.2">
      <c r="A246" s="170">
        <v>10.15</v>
      </c>
      <c r="B246" s="268" t="s">
        <v>252</v>
      </c>
      <c r="C246" s="269" t="s">
        <v>201</v>
      </c>
      <c r="D246" s="270">
        <v>2</v>
      </c>
      <c r="E246" s="271">
        <v>573.76485731114508</v>
      </c>
      <c r="F246" s="74">
        <f t="shared" si="22"/>
        <v>1147.5297146222902</v>
      </c>
      <c r="G246" s="80">
        <v>0</v>
      </c>
      <c r="H246" s="41">
        <f t="shared" si="23"/>
        <v>0</v>
      </c>
    </row>
    <row r="247" spans="1:8" ht="81" outlineLevel="1" x14ac:dyDescent="0.2">
      <c r="A247" s="170">
        <v>10.16</v>
      </c>
      <c r="B247" s="268" t="s">
        <v>253</v>
      </c>
      <c r="C247" s="269" t="s">
        <v>201</v>
      </c>
      <c r="D247" s="270">
        <v>2</v>
      </c>
      <c r="E247" s="271">
        <v>678.08574045862599</v>
      </c>
      <c r="F247" s="74">
        <f t="shared" si="22"/>
        <v>1356.171480917252</v>
      </c>
      <c r="G247" s="80">
        <v>0</v>
      </c>
      <c r="H247" s="41">
        <f t="shared" si="23"/>
        <v>0</v>
      </c>
    </row>
    <row r="248" spans="1:8" ht="81" outlineLevel="1" x14ac:dyDescent="0.2">
      <c r="A248" s="170">
        <v>10.17</v>
      </c>
      <c r="B248" s="268" t="s">
        <v>254</v>
      </c>
      <c r="C248" s="269" t="s">
        <v>201</v>
      </c>
      <c r="D248" s="270">
        <v>1</v>
      </c>
      <c r="E248" s="271">
        <v>573.76485731114508</v>
      </c>
      <c r="F248" s="74">
        <f t="shared" si="22"/>
        <v>573.76485731114508</v>
      </c>
      <c r="G248" s="80">
        <v>0</v>
      </c>
      <c r="H248" s="41">
        <f t="shared" si="23"/>
        <v>0</v>
      </c>
    </row>
    <row r="249" spans="1:8" ht="81" outlineLevel="1" x14ac:dyDescent="0.2">
      <c r="A249" s="170">
        <v>10.18</v>
      </c>
      <c r="B249" s="268" t="s">
        <v>255</v>
      </c>
      <c r="C249" s="269" t="s">
        <v>201</v>
      </c>
      <c r="D249" s="270">
        <v>1</v>
      </c>
      <c r="E249" s="271">
        <v>573.76485731114508</v>
      </c>
      <c r="F249" s="74">
        <f t="shared" si="22"/>
        <v>573.76485731114508</v>
      </c>
      <c r="G249" s="80">
        <v>0</v>
      </c>
      <c r="H249" s="41">
        <f t="shared" si="23"/>
        <v>0</v>
      </c>
    </row>
    <row r="250" spans="1:8" ht="81" outlineLevel="1" x14ac:dyDescent="0.2">
      <c r="A250" s="170">
        <v>10.19</v>
      </c>
      <c r="B250" s="268" t="s">
        <v>256</v>
      </c>
      <c r="C250" s="269" t="s">
        <v>201</v>
      </c>
      <c r="D250" s="270">
        <v>1</v>
      </c>
      <c r="E250" s="271">
        <v>573.76485731114508</v>
      </c>
      <c r="F250" s="74">
        <f>E250*D250</f>
        <v>573.76485731114508</v>
      </c>
      <c r="G250" s="80">
        <v>0</v>
      </c>
      <c r="H250" s="41">
        <f>F250*G250</f>
        <v>0</v>
      </c>
    </row>
    <row r="251" spans="1:8" ht="13.5" outlineLevel="1" x14ac:dyDescent="0.2">
      <c r="A251" s="170"/>
      <c r="B251" s="280" t="s">
        <v>257</v>
      </c>
      <c r="C251" s="269"/>
      <c r="D251" s="270"/>
      <c r="E251" s="271"/>
      <c r="F251" s="74"/>
      <c r="G251" s="80">
        <v>0</v>
      </c>
      <c r="H251" s="41"/>
    </row>
    <row r="252" spans="1:8" ht="67.5" outlineLevel="1" x14ac:dyDescent="0.2">
      <c r="A252" s="170">
        <v>10.199999999999999</v>
      </c>
      <c r="B252" s="268" t="s">
        <v>259</v>
      </c>
      <c r="C252" s="269" t="s">
        <v>201</v>
      </c>
      <c r="D252" s="270">
        <v>3</v>
      </c>
      <c r="E252" s="271">
        <v>182.56154550809165</v>
      </c>
      <c r="F252" s="74">
        <f t="shared" ref="F252:F253" si="24">E252*D252</f>
        <v>547.68463652427499</v>
      </c>
      <c r="G252" s="80">
        <v>0</v>
      </c>
      <c r="H252" s="41">
        <f t="shared" ref="H252:H253" si="25">F252*G252</f>
        <v>0</v>
      </c>
    </row>
    <row r="253" spans="1:8" ht="21" customHeight="1" outlineLevel="1" x14ac:dyDescent="0.2">
      <c r="A253" s="170">
        <v>10.210000000000001</v>
      </c>
      <c r="B253" s="268" t="s">
        <v>260</v>
      </c>
      <c r="C253" s="269" t="s">
        <v>201</v>
      </c>
      <c r="D253" s="270">
        <v>3</v>
      </c>
      <c r="E253" s="271">
        <v>182.56154550809165</v>
      </c>
      <c r="F253" s="74">
        <f t="shared" si="24"/>
        <v>547.68463652427499</v>
      </c>
      <c r="G253" s="80">
        <v>0</v>
      </c>
      <c r="H253" s="41">
        <f t="shared" si="25"/>
        <v>0</v>
      </c>
    </row>
    <row r="254" spans="1:8" ht="21" customHeight="1" outlineLevel="1" x14ac:dyDescent="0.2">
      <c r="A254" s="170">
        <v>10.220000000000001</v>
      </c>
      <c r="B254" s="268" t="s">
        <v>261</v>
      </c>
      <c r="C254" s="269" t="s">
        <v>201</v>
      </c>
      <c r="D254" s="270">
        <v>2</v>
      </c>
      <c r="E254" s="271">
        <v>182.56154550809165</v>
      </c>
      <c r="F254" s="74">
        <f t="shared" ref="F254:F257" si="26">E254*D254</f>
        <v>365.12309101618331</v>
      </c>
      <c r="G254" s="80">
        <v>0</v>
      </c>
      <c r="H254" s="41">
        <f t="shared" ref="H254:H257" si="27">F254*G254</f>
        <v>0</v>
      </c>
    </row>
    <row r="255" spans="1:8" ht="21" customHeight="1" outlineLevel="1" x14ac:dyDescent="0.2">
      <c r="A255" s="170">
        <v>10.23</v>
      </c>
      <c r="B255" s="268" t="s">
        <v>262</v>
      </c>
      <c r="C255" s="269" t="s">
        <v>201</v>
      </c>
      <c r="D255" s="270">
        <v>1</v>
      </c>
      <c r="E255" s="271">
        <v>1343.1</v>
      </c>
      <c r="F255" s="74">
        <f t="shared" si="26"/>
        <v>1343.1</v>
      </c>
      <c r="G255" s="80">
        <v>0</v>
      </c>
      <c r="H255" s="41">
        <f t="shared" si="27"/>
        <v>0</v>
      </c>
    </row>
    <row r="256" spans="1:8" ht="21" customHeight="1" outlineLevel="1" x14ac:dyDescent="0.2">
      <c r="A256" s="170">
        <v>10.24</v>
      </c>
      <c r="B256" s="268" t="s">
        <v>263</v>
      </c>
      <c r="C256" s="269" t="s">
        <v>201</v>
      </c>
      <c r="D256" s="270">
        <v>1</v>
      </c>
      <c r="E256" s="271">
        <v>1343.1</v>
      </c>
      <c r="F256" s="74">
        <f t="shared" si="26"/>
        <v>1343.1</v>
      </c>
      <c r="G256" s="80">
        <v>0</v>
      </c>
      <c r="H256" s="41">
        <f t="shared" si="27"/>
        <v>0</v>
      </c>
    </row>
    <row r="257" spans="1:8" ht="21" customHeight="1" outlineLevel="1" x14ac:dyDescent="0.2">
      <c r="A257" s="170">
        <v>10.25</v>
      </c>
      <c r="B257" s="268" t="s">
        <v>206</v>
      </c>
      <c r="C257" s="269" t="s">
        <v>201</v>
      </c>
      <c r="D257" s="270">
        <v>1</v>
      </c>
      <c r="E257" s="271">
        <v>793.65</v>
      </c>
      <c r="F257" s="74">
        <f t="shared" si="26"/>
        <v>793.65</v>
      </c>
      <c r="G257" s="80">
        <v>0</v>
      </c>
      <c r="H257" s="41">
        <f t="shared" si="27"/>
        <v>0</v>
      </c>
    </row>
    <row r="258" spans="1:8" ht="13.5" outlineLevel="1" x14ac:dyDescent="0.2">
      <c r="A258" s="170"/>
      <c r="B258" s="280" t="s">
        <v>264</v>
      </c>
      <c r="C258" s="269"/>
      <c r="D258" s="270"/>
      <c r="E258" s="271"/>
      <c r="F258" s="74"/>
      <c r="G258" s="80">
        <v>0</v>
      </c>
      <c r="H258" s="41"/>
    </row>
    <row r="259" spans="1:8" ht="21" customHeight="1" outlineLevel="1" x14ac:dyDescent="0.2">
      <c r="A259" s="170">
        <v>10.26</v>
      </c>
      <c r="B259" s="268" t="s">
        <v>265</v>
      </c>
      <c r="C259" s="269" t="s">
        <v>201</v>
      </c>
      <c r="D259" s="270">
        <v>19</v>
      </c>
      <c r="E259" s="271">
        <v>485.13004352207855</v>
      </c>
      <c r="F259" s="74">
        <f t="shared" ref="F259:F261" si="28">E259*D259</f>
        <v>9217.4708269194925</v>
      </c>
      <c r="G259" s="80">
        <v>0</v>
      </c>
      <c r="H259" s="41">
        <f t="shared" ref="H259:H261" si="29">F259*G259</f>
        <v>0</v>
      </c>
    </row>
    <row r="260" spans="1:8" ht="21" customHeight="1" outlineLevel="1" x14ac:dyDescent="0.2">
      <c r="A260" s="170">
        <v>10.27</v>
      </c>
      <c r="B260" s="268" t="s">
        <v>266</v>
      </c>
      <c r="C260" s="269" t="s">
        <v>201</v>
      </c>
      <c r="D260" s="270">
        <v>8</v>
      </c>
      <c r="E260" s="271">
        <v>717.64317700579033</v>
      </c>
      <c r="F260" s="74">
        <f t="shared" si="28"/>
        <v>5741.1454160463227</v>
      </c>
      <c r="G260" s="80">
        <v>0</v>
      </c>
      <c r="H260" s="41">
        <f t="shared" si="29"/>
        <v>0</v>
      </c>
    </row>
    <row r="261" spans="1:8" ht="21" customHeight="1" outlineLevel="1" x14ac:dyDescent="0.2">
      <c r="A261" s="170">
        <v>10.28</v>
      </c>
      <c r="B261" s="268" t="s">
        <v>267</v>
      </c>
      <c r="C261" s="269" t="s">
        <v>201</v>
      </c>
      <c r="D261" s="270">
        <v>2</v>
      </c>
      <c r="E261" s="271">
        <v>717.64317700579033</v>
      </c>
      <c r="F261" s="74">
        <f t="shared" si="28"/>
        <v>1435.2863540115807</v>
      </c>
      <c r="G261" s="80">
        <v>0</v>
      </c>
      <c r="H261" s="41">
        <f t="shared" si="29"/>
        <v>0</v>
      </c>
    </row>
    <row r="262" spans="1:8" ht="21" customHeight="1" outlineLevel="1" x14ac:dyDescent="0.2">
      <c r="A262" s="170">
        <v>10.29</v>
      </c>
      <c r="B262" s="268" t="s">
        <v>268</v>
      </c>
      <c r="C262" s="269" t="s">
        <v>201</v>
      </c>
      <c r="D262" s="270">
        <v>13</v>
      </c>
      <c r="E262" s="271">
        <v>717.64317700579022</v>
      </c>
      <c r="F262" s="74">
        <f t="shared" ref="F262:F279" si="30">E262*D262</f>
        <v>9329.3613010752724</v>
      </c>
      <c r="G262" s="80">
        <v>0</v>
      </c>
      <c r="H262" s="41">
        <f t="shared" ref="H262:H279" si="31">F262*G262</f>
        <v>0</v>
      </c>
    </row>
    <row r="263" spans="1:8" ht="21" customHeight="1" outlineLevel="1" x14ac:dyDescent="0.2">
      <c r="A263" s="170">
        <v>10.3</v>
      </c>
      <c r="B263" s="268" t="s">
        <v>269</v>
      </c>
      <c r="C263" s="269" t="s">
        <v>201</v>
      </c>
      <c r="D263" s="270">
        <v>1</v>
      </c>
      <c r="E263" s="271">
        <v>575.86337265830002</v>
      </c>
      <c r="F263" s="74">
        <f t="shared" si="30"/>
        <v>575.86337265830002</v>
      </c>
      <c r="G263" s="80">
        <v>0</v>
      </c>
      <c r="H263" s="41">
        <f t="shared" si="31"/>
        <v>0</v>
      </c>
    </row>
    <row r="264" spans="1:8" ht="21" customHeight="1" outlineLevel="1" x14ac:dyDescent="0.2">
      <c r="A264" s="170">
        <v>10.31</v>
      </c>
      <c r="B264" s="268" t="s">
        <v>270</v>
      </c>
      <c r="C264" s="269" t="s">
        <v>201</v>
      </c>
      <c r="D264" s="270">
        <v>2</v>
      </c>
      <c r="E264" s="271">
        <v>575.86337265830002</v>
      </c>
      <c r="F264" s="74">
        <f t="shared" si="30"/>
        <v>1151.7267453166</v>
      </c>
      <c r="G264" s="80">
        <v>0</v>
      </c>
      <c r="H264" s="41">
        <f t="shared" si="31"/>
        <v>0</v>
      </c>
    </row>
    <row r="265" spans="1:8" ht="21" customHeight="1" outlineLevel="1" x14ac:dyDescent="0.2">
      <c r="A265" s="170">
        <v>10.32</v>
      </c>
      <c r="B265" s="268" t="s">
        <v>271</v>
      </c>
      <c r="C265" s="269" t="s">
        <v>201</v>
      </c>
      <c r="D265" s="270">
        <v>1</v>
      </c>
      <c r="E265" s="271">
        <v>878.41353896206908</v>
      </c>
      <c r="F265" s="74">
        <f t="shared" si="30"/>
        <v>878.41353896206908</v>
      </c>
      <c r="G265" s="80">
        <v>0</v>
      </c>
      <c r="H265" s="41">
        <f t="shared" si="31"/>
        <v>0</v>
      </c>
    </row>
    <row r="266" spans="1:8" ht="21" customHeight="1" outlineLevel="1" x14ac:dyDescent="0.2">
      <c r="A266" s="170">
        <v>10.33</v>
      </c>
      <c r="B266" s="268" t="s">
        <v>272</v>
      </c>
      <c r="C266" s="269" t="s">
        <v>273</v>
      </c>
      <c r="D266" s="270">
        <v>1</v>
      </c>
      <c r="E266" s="271">
        <v>13950.482771569812</v>
      </c>
      <c r="F266" s="74">
        <f t="shared" si="30"/>
        <v>13950.482771569812</v>
      </c>
      <c r="G266" s="80">
        <v>0</v>
      </c>
      <c r="H266" s="41">
        <f t="shared" si="31"/>
        <v>0</v>
      </c>
    </row>
    <row r="267" spans="1:8" ht="21" customHeight="1" outlineLevel="1" x14ac:dyDescent="0.2">
      <c r="A267" s="170">
        <v>10.34</v>
      </c>
      <c r="B267" s="268" t="s">
        <v>274</v>
      </c>
      <c r="C267" s="269" t="s">
        <v>201</v>
      </c>
      <c r="D267" s="270">
        <v>2</v>
      </c>
      <c r="E267" s="271">
        <v>876.92924703424706</v>
      </c>
      <c r="F267" s="74">
        <f t="shared" si="30"/>
        <v>1753.8584940684941</v>
      </c>
      <c r="G267" s="80">
        <v>0</v>
      </c>
      <c r="H267" s="41">
        <f t="shared" si="31"/>
        <v>0</v>
      </c>
    </row>
    <row r="268" spans="1:8" ht="21" customHeight="1" outlineLevel="1" x14ac:dyDescent="0.2">
      <c r="A268" s="170">
        <v>10.35</v>
      </c>
      <c r="B268" s="268" t="s">
        <v>275</v>
      </c>
      <c r="C268" s="269" t="s">
        <v>155</v>
      </c>
      <c r="D268" s="270">
        <v>1</v>
      </c>
      <c r="E268" s="271">
        <v>233.84779920913255</v>
      </c>
      <c r="F268" s="74">
        <f t="shared" si="30"/>
        <v>233.84779920913255</v>
      </c>
      <c r="G268" s="80">
        <v>0</v>
      </c>
      <c r="H268" s="41">
        <f t="shared" si="31"/>
        <v>0</v>
      </c>
    </row>
    <row r="269" spans="1:8" ht="21" customHeight="1" outlineLevel="1" x14ac:dyDescent="0.2">
      <c r="A269" s="170">
        <v>10.36</v>
      </c>
      <c r="B269" s="268" t="s">
        <v>276</v>
      </c>
      <c r="C269" s="269" t="s">
        <v>155</v>
      </c>
      <c r="D269" s="270">
        <v>19</v>
      </c>
      <c r="E269" s="271">
        <v>204.61682430799092</v>
      </c>
      <c r="F269" s="74">
        <f t="shared" ref="F269:F270" si="32">E269*D269</f>
        <v>3887.7196618518274</v>
      </c>
      <c r="G269" s="80">
        <v>0</v>
      </c>
      <c r="H269" s="41">
        <f t="shared" ref="H269:H270" si="33">F269*G269</f>
        <v>0</v>
      </c>
    </row>
    <row r="270" spans="1:8" ht="21" customHeight="1" outlineLevel="1" x14ac:dyDescent="0.2">
      <c r="A270" s="170">
        <v>10.38</v>
      </c>
      <c r="B270" s="268" t="s">
        <v>277</v>
      </c>
      <c r="C270" s="269" t="s">
        <v>155</v>
      </c>
      <c r="D270" s="270">
        <v>4</v>
      </c>
      <c r="E270" s="271">
        <v>204.61682430799092</v>
      </c>
      <c r="F270" s="74">
        <f t="shared" si="32"/>
        <v>818.4672972319637</v>
      </c>
      <c r="G270" s="80">
        <v>0</v>
      </c>
      <c r="H270" s="41">
        <f t="shared" si="33"/>
        <v>0</v>
      </c>
    </row>
    <row r="271" spans="1:8" ht="21" customHeight="1" outlineLevel="1" x14ac:dyDescent="0.2">
      <c r="A271" s="170">
        <v>10.39</v>
      </c>
      <c r="B271" s="268" t="s">
        <v>278</v>
      </c>
      <c r="C271" s="269" t="s">
        <v>155</v>
      </c>
      <c r="D271" s="270">
        <v>3</v>
      </c>
      <c r="E271" s="271">
        <v>266.73563849696478</v>
      </c>
      <c r="F271" s="74">
        <f>E271*D271</f>
        <v>800.20691549089429</v>
      </c>
      <c r="G271" s="80">
        <v>0</v>
      </c>
      <c r="H271" s="41">
        <f>F271*G271</f>
        <v>0</v>
      </c>
    </row>
    <row r="272" spans="1:8" ht="11.1" customHeight="1" outlineLevel="1" x14ac:dyDescent="0.2">
      <c r="A272" s="170"/>
      <c r="B272" s="280" t="s">
        <v>281</v>
      </c>
      <c r="C272" s="269"/>
      <c r="D272" s="270"/>
      <c r="E272" s="271"/>
      <c r="F272" s="74"/>
      <c r="G272" s="80">
        <v>0</v>
      </c>
      <c r="H272" s="41"/>
    </row>
    <row r="273" spans="1:8" ht="11.1" customHeight="1" outlineLevel="1" x14ac:dyDescent="0.2">
      <c r="A273" s="170">
        <v>10.4</v>
      </c>
      <c r="B273" s="268" t="s">
        <v>200</v>
      </c>
      <c r="C273" s="269" t="s">
        <v>201</v>
      </c>
      <c r="D273" s="270">
        <v>1</v>
      </c>
      <c r="E273" s="271">
        <v>1587.3</v>
      </c>
      <c r="F273" s="74">
        <f t="shared" ref="F273:F275" si="34">E273*D273</f>
        <v>1587.3</v>
      </c>
      <c r="G273" s="80">
        <v>0</v>
      </c>
      <c r="H273" s="41">
        <f t="shared" ref="H273:H275" si="35">F273*G273</f>
        <v>0</v>
      </c>
    </row>
    <row r="274" spans="1:8" ht="11.1" customHeight="1" outlineLevel="1" x14ac:dyDescent="0.2">
      <c r="A274" s="170">
        <v>10.41</v>
      </c>
      <c r="B274" s="268" t="s">
        <v>202</v>
      </c>
      <c r="C274" s="269" t="s">
        <v>155</v>
      </c>
      <c r="D274" s="270">
        <v>1</v>
      </c>
      <c r="E274" s="271">
        <v>9330.5499999999993</v>
      </c>
      <c r="F274" s="74">
        <f t="shared" si="34"/>
        <v>9330.5499999999993</v>
      </c>
      <c r="G274" s="80">
        <v>0</v>
      </c>
      <c r="H274" s="41">
        <f t="shared" si="35"/>
        <v>0</v>
      </c>
    </row>
    <row r="275" spans="1:8" ht="11.1" customHeight="1" outlineLevel="1" x14ac:dyDescent="0.2">
      <c r="A275" s="170">
        <v>10.42</v>
      </c>
      <c r="B275" s="268" t="s">
        <v>203</v>
      </c>
      <c r="C275" s="269" t="s">
        <v>155</v>
      </c>
      <c r="D275" s="270">
        <v>1</v>
      </c>
      <c r="E275" s="271">
        <v>13615.17</v>
      </c>
      <c r="F275" s="74">
        <f t="shared" si="34"/>
        <v>13615.17</v>
      </c>
      <c r="G275" s="80">
        <v>0</v>
      </c>
      <c r="H275" s="41">
        <f t="shared" si="35"/>
        <v>0</v>
      </c>
    </row>
    <row r="276" spans="1:8" ht="11.1" customHeight="1" outlineLevel="1" x14ac:dyDescent="0.2">
      <c r="A276" s="170">
        <v>10.43</v>
      </c>
      <c r="B276" s="268" t="s">
        <v>204</v>
      </c>
      <c r="C276" s="269" t="s">
        <v>155</v>
      </c>
      <c r="D276" s="270">
        <v>1</v>
      </c>
      <c r="E276" s="271">
        <v>3842.5</v>
      </c>
      <c r="F276" s="74">
        <f t="shared" ref="F276:F278" si="36">E276*D276</f>
        <v>3842.5</v>
      </c>
      <c r="G276" s="80">
        <v>0</v>
      </c>
      <c r="H276" s="41">
        <f t="shared" ref="H276:H278" si="37">F276*G276</f>
        <v>0</v>
      </c>
    </row>
    <row r="277" spans="1:8" ht="11.1" customHeight="1" outlineLevel="1" x14ac:dyDescent="0.2">
      <c r="A277" s="170">
        <v>10.44</v>
      </c>
      <c r="B277" s="268" t="s">
        <v>205</v>
      </c>
      <c r="C277" s="269" t="s">
        <v>201</v>
      </c>
      <c r="D277" s="270">
        <v>1</v>
      </c>
      <c r="E277" s="271">
        <v>793.65</v>
      </c>
      <c r="F277" s="74">
        <f t="shared" si="36"/>
        <v>793.65</v>
      </c>
      <c r="G277" s="80">
        <v>0</v>
      </c>
      <c r="H277" s="41">
        <f t="shared" si="37"/>
        <v>0</v>
      </c>
    </row>
    <row r="278" spans="1:8" ht="21" customHeight="1" outlineLevel="1" x14ac:dyDescent="0.2">
      <c r="A278" s="170">
        <v>10.45</v>
      </c>
      <c r="B278" s="268" t="s">
        <v>206</v>
      </c>
      <c r="C278" s="269" t="s">
        <v>201</v>
      </c>
      <c r="D278" s="270">
        <v>1</v>
      </c>
      <c r="E278" s="271">
        <v>793.65</v>
      </c>
      <c r="F278" s="74">
        <f t="shared" si="36"/>
        <v>793.65</v>
      </c>
      <c r="G278" s="80">
        <v>0</v>
      </c>
      <c r="H278" s="41">
        <f t="shared" si="37"/>
        <v>0</v>
      </c>
    </row>
    <row r="279" spans="1:8" ht="0.95" customHeight="1" outlineLevel="1" thickBot="1" x14ac:dyDescent="0.25">
      <c r="A279" s="38"/>
      <c r="B279" s="268"/>
      <c r="C279" s="269"/>
      <c r="D279" s="270"/>
      <c r="E279" s="271"/>
      <c r="F279" s="74">
        <f t="shared" si="30"/>
        <v>0</v>
      </c>
      <c r="G279" s="80">
        <v>1</v>
      </c>
      <c r="H279" s="41">
        <f t="shared" si="31"/>
        <v>0</v>
      </c>
    </row>
    <row r="280" spans="1:8" ht="13.5" thickBot="1" x14ac:dyDescent="0.25">
      <c r="D280" s="151"/>
      <c r="E280" s="155" t="s">
        <v>45</v>
      </c>
      <c r="F280" s="127">
        <f>SUM($F$232:$F$278)</f>
        <v>110386.06228080559</v>
      </c>
      <c r="G280" s="188">
        <f>IFERROR(H280/F280,"0.00%")</f>
        <v>0</v>
      </c>
      <c r="H280" s="162">
        <f>SUM($H$232:$H$253)</f>
        <v>0</v>
      </c>
    </row>
    <row r="281" spans="1:8" ht="13.5" thickBot="1" x14ac:dyDescent="0.25">
      <c r="H281" s="173"/>
    </row>
    <row r="282" spans="1:8" s="39" customFormat="1" ht="13.5" thickBot="1" x14ac:dyDescent="0.3">
      <c r="A282" s="207">
        <v>11</v>
      </c>
      <c r="B282" s="211" t="s">
        <v>102</v>
      </c>
      <c r="C282" s="209" t="s">
        <v>32</v>
      </c>
      <c r="D282" s="207" t="s">
        <v>33</v>
      </c>
      <c r="E282" s="206" t="s">
        <v>34</v>
      </c>
      <c r="F282" s="206" t="s">
        <v>35</v>
      </c>
      <c r="G282" s="206" t="s">
        <v>30</v>
      </c>
      <c r="H282" s="206" t="s">
        <v>21</v>
      </c>
    </row>
    <row r="283" spans="1:8" ht="54.75" outlineLevel="1" thickBot="1" x14ac:dyDescent="0.25">
      <c r="A283" s="32">
        <v>11.01</v>
      </c>
      <c r="B283" s="268" t="s">
        <v>226</v>
      </c>
      <c r="C283" s="269" t="s">
        <v>227</v>
      </c>
      <c r="D283" s="270">
        <v>3</v>
      </c>
      <c r="E283" s="271">
        <v>6002.37</v>
      </c>
      <c r="F283" s="69">
        <f t="shared" ref="F283:F302" si="38">E283*D283</f>
        <v>18007.11</v>
      </c>
      <c r="G283" s="79">
        <v>0</v>
      </c>
      <c r="H283" s="40">
        <f t="shared" ref="H283:H302" si="39">F283*G283</f>
        <v>0</v>
      </c>
    </row>
    <row r="284" spans="1:8" ht="54.75" outlineLevel="1" thickBot="1" x14ac:dyDescent="0.25">
      <c r="A284" s="30">
        <v>11.02</v>
      </c>
      <c r="B284" s="268" t="s">
        <v>228</v>
      </c>
      <c r="C284" s="269" t="s">
        <v>227</v>
      </c>
      <c r="D284" s="270">
        <v>3</v>
      </c>
      <c r="E284" s="271">
        <v>4990.32</v>
      </c>
      <c r="F284" s="70">
        <f t="shared" si="38"/>
        <v>14970.96</v>
      </c>
      <c r="G284" s="79">
        <v>0</v>
      </c>
      <c r="H284" s="41">
        <f t="shared" si="39"/>
        <v>0</v>
      </c>
    </row>
    <row r="285" spans="1:8" ht="81.75" outlineLevel="1" thickBot="1" x14ac:dyDescent="0.25">
      <c r="A285" s="30">
        <v>11.03</v>
      </c>
      <c r="B285" s="268" t="s">
        <v>229</v>
      </c>
      <c r="C285" s="269" t="s">
        <v>227</v>
      </c>
      <c r="D285" s="270">
        <v>2</v>
      </c>
      <c r="E285" s="271">
        <v>7294.18</v>
      </c>
      <c r="F285" s="70">
        <f t="shared" si="38"/>
        <v>14588.36</v>
      </c>
      <c r="G285" s="79">
        <v>0</v>
      </c>
      <c r="H285" s="41">
        <f t="shared" si="39"/>
        <v>0</v>
      </c>
    </row>
    <row r="286" spans="1:8" ht="14.25" outlineLevel="1" thickBot="1" x14ac:dyDescent="0.25">
      <c r="A286" s="30">
        <v>11.04</v>
      </c>
      <c r="B286" s="268" t="s">
        <v>230</v>
      </c>
      <c r="C286" s="269" t="s">
        <v>227</v>
      </c>
      <c r="D286" s="270">
        <v>2</v>
      </c>
      <c r="E286" s="271">
        <v>336.16</v>
      </c>
      <c r="F286" s="70">
        <f t="shared" si="38"/>
        <v>672.32</v>
      </c>
      <c r="G286" s="79">
        <v>0</v>
      </c>
      <c r="H286" s="41">
        <f t="shared" si="39"/>
        <v>0</v>
      </c>
    </row>
    <row r="287" spans="1:8" ht="54.95" customHeight="1" outlineLevel="1" thickBot="1" x14ac:dyDescent="0.25">
      <c r="A287" s="30">
        <v>11.05</v>
      </c>
      <c r="B287" s="268" t="s">
        <v>231</v>
      </c>
      <c r="C287" s="269" t="s">
        <v>227</v>
      </c>
      <c r="D287" s="270">
        <v>2</v>
      </c>
      <c r="E287" s="271">
        <v>3189.54</v>
      </c>
      <c r="F287" s="70">
        <f t="shared" si="38"/>
        <v>6379.08</v>
      </c>
      <c r="G287" s="79">
        <v>0</v>
      </c>
      <c r="H287" s="41">
        <f t="shared" si="39"/>
        <v>0</v>
      </c>
    </row>
    <row r="288" spans="1:8" ht="48" customHeight="1" outlineLevel="1" thickBot="1" x14ac:dyDescent="0.25">
      <c r="A288" s="30">
        <v>11.06</v>
      </c>
      <c r="B288" s="268" t="s">
        <v>228</v>
      </c>
      <c r="C288" s="269" t="s">
        <v>227</v>
      </c>
      <c r="D288" s="270">
        <v>3</v>
      </c>
      <c r="E288" s="271">
        <v>4990.32</v>
      </c>
      <c r="F288" s="70">
        <f t="shared" ref="F288:F291" si="40">E288*D288</f>
        <v>14970.96</v>
      </c>
      <c r="G288" s="79">
        <v>0</v>
      </c>
      <c r="H288" s="41">
        <f t="shared" ref="H288:H291" si="41">F288*G288</f>
        <v>0</v>
      </c>
    </row>
    <row r="289" spans="1:8" ht="53.1" customHeight="1" outlineLevel="1" thickBot="1" x14ac:dyDescent="0.25">
      <c r="A289" s="30">
        <v>11.07</v>
      </c>
      <c r="B289" s="268" t="s">
        <v>229</v>
      </c>
      <c r="C289" s="269" t="s">
        <v>227</v>
      </c>
      <c r="D289" s="270">
        <v>2</v>
      </c>
      <c r="E289" s="271">
        <v>7294.18</v>
      </c>
      <c r="F289" s="70">
        <f t="shared" si="40"/>
        <v>14588.36</v>
      </c>
      <c r="G289" s="79">
        <v>0</v>
      </c>
      <c r="H289" s="41">
        <f t="shared" si="41"/>
        <v>0</v>
      </c>
    </row>
    <row r="290" spans="1:8" ht="12" customHeight="1" outlineLevel="1" thickBot="1" x14ac:dyDescent="0.25">
      <c r="A290" s="30">
        <v>11.08</v>
      </c>
      <c r="B290" s="268" t="s">
        <v>230</v>
      </c>
      <c r="C290" s="269" t="s">
        <v>227</v>
      </c>
      <c r="D290" s="270">
        <v>2</v>
      </c>
      <c r="E290" s="271">
        <v>336.16</v>
      </c>
      <c r="F290" s="70">
        <f t="shared" si="40"/>
        <v>672.32</v>
      </c>
      <c r="G290" s="79">
        <v>0</v>
      </c>
      <c r="H290" s="41">
        <f t="shared" si="41"/>
        <v>0</v>
      </c>
    </row>
    <row r="291" spans="1:8" ht="75.95" customHeight="1" outlineLevel="1" x14ac:dyDescent="0.2">
      <c r="A291" s="30">
        <v>11.09</v>
      </c>
      <c r="B291" s="268" t="s">
        <v>231</v>
      </c>
      <c r="C291" s="269" t="s">
        <v>227</v>
      </c>
      <c r="D291" s="270">
        <v>2</v>
      </c>
      <c r="E291" s="271">
        <v>3189.54</v>
      </c>
      <c r="F291" s="70">
        <f t="shared" si="40"/>
        <v>6379.08</v>
      </c>
      <c r="G291" s="79">
        <v>0</v>
      </c>
      <c r="H291" s="41">
        <f t="shared" si="41"/>
        <v>0</v>
      </c>
    </row>
    <row r="292" spans="1:8" ht="0.95" customHeight="1" outlineLevel="1" x14ac:dyDescent="0.2">
      <c r="A292" s="30">
        <v>11.1</v>
      </c>
      <c r="B292" s="97"/>
      <c r="C292" s="98"/>
      <c r="D292" s="95">
        <v>0</v>
      </c>
      <c r="E292" s="132">
        <v>0</v>
      </c>
      <c r="F292" s="70">
        <f t="shared" si="38"/>
        <v>0</v>
      </c>
      <c r="G292" s="80">
        <v>1</v>
      </c>
      <c r="H292" s="41">
        <f t="shared" si="39"/>
        <v>0</v>
      </c>
    </row>
    <row r="293" spans="1:8" ht="0.95" customHeight="1" outlineLevel="1" x14ac:dyDescent="0.2">
      <c r="A293" s="30">
        <v>11.11</v>
      </c>
      <c r="B293" s="97"/>
      <c r="C293" s="98"/>
      <c r="D293" s="95">
        <v>0</v>
      </c>
      <c r="E293" s="132">
        <v>0</v>
      </c>
      <c r="F293" s="70">
        <f t="shared" si="38"/>
        <v>0</v>
      </c>
      <c r="G293" s="80">
        <v>1</v>
      </c>
      <c r="H293" s="41">
        <f t="shared" si="39"/>
        <v>0</v>
      </c>
    </row>
    <row r="294" spans="1:8" ht="0.95" customHeight="1" outlineLevel="1" x14ac:dyDescent="0.2">
      <c r="A294" s="30">
        <v>11.12</v>
      </c>
      <c r="B294" s="97"/>
      <c r="C294" s="98"/>
      <c r="D294" s="95">
        <v>0</v>
      </c>
      <c r="E294" s="132">
        <v>0</v>
      </c>
      <c r="F294" s="70">
        <f t="shared" si="38"/>
        <v>0</v>
      </c>
      <c r="G294" s="80">
        <v>1</v>
      </c>
      <c r="H294" s="41">
        <f t="shared" si="39"/>
        <v>0</v>
      </c>
    </row>
    <row r="295" spans="1:8" ht="0.95" customHeight="1" outlineLevel="1" x14ac:dyDescent="0.2">
      <c r="A295" s="30">
        <v>11.13</v>
      </c>
      <c r="B295" s="97"/>
      <c r="C295" s="98"/>
      <c r="D295" s="95">
        <v>0</v>
      </c>
      <c r="E295" s="132">
        <v>0</v>
      </c>
      <c r="F295" s="70">
        <f t="shared" si="38"/>
        <v>0</v>
      </c>
      <c r="G295" s="80">
        <v>1</v>
      </c>
      <c r="H295" s="41">
        <f t="shared" si="39"/>
        <v>0</v>
      </c>
    </row>
    <row r="296" spans="1:8" ht="0.95" customHeight="1" outlineLevel="1" x14ac:dyDescent="0.2">
      <c r="A296" s="30">
        <v>11.14</v>
      </c>
      <c r="B296" s="97"/>
      <c r="C296" s="98"/>
      <c r="D296" s="95">
        <v>0</v>
      </c>
      <c r="E296" s="132">
        <v>0</v>
      </c>
      <c r="F296" s="70">
        <f t="shared" si="38"/>
        <v>0</v>
      </c>
      <c r="G296" s="80">
        <v>1</v>
      </c>
      <c r="H296" s="41">
        <f t="shared" si="39"/>
        <v>0</v>
      </c>
    </row>
    <row r="297" spans="1:8" ht="0.95" customHeight="1" outlineLevel="1" x14ac:dyDescent="0.2">
      <c r="A297" s="30">
        <v>11.15</v>
      </c>
      <c r="B297" s="97"/>
      <c r="C297" s="98"/>
      <c r="D297" s="95">
        <v>0</v>
      </c>
      <c r="E297" s="132">
        <v>0</v>
      </c>
      <c r="F297" s="70">
        <f t="shared" si="38"/>
        <v>0</v>
      </c>
      <c r="G297" s="80">
        <v>1</v>
      </c>
      <c r="H297" s="41">
        <f t="shared" si="39"/>
        <v>0</v>
      </c>
    </row>
    <row r="298" spans="1:8" ht="0.95" customHeight="1" outlineLevel="1" x14ac:dyDescent="0.2">
      <c r="A298" s="30">
        <v>11.16</v>
      </c>
      <c r="B298" s="97"/>
      <c r="C298" s="98"/>
      <c r="D298" s="95">
        <v>0</v>
      </c>
      <c r="E298" s="132">
        <v>0</v>
      </c>
      <c r="F298" s="70">
        <f t="shared" si="38"/>
        <v>0</v>
      </c>
      <c r="G298" s="80">
        <v>1</v>
      </c>
      <c r="H298" s="41">
        <f t="shared" si="39"/>
        <v>0</v>
      </c>
    </row>
    <row r="299" spans="1:8" ht="0.95" customHeight="1" outlineLevel="1" x14ac:dyDescent="0.2">
      <c r="A299" s="30">
        <v>11.17</v>
      </c>
      <c r="B299" s="97"/>
      <c r="C299" s="98"/>
      <c r="D299" s="95">
        <v>0</v>
      </c>
      <c r="E299" s="132">
        <v>0</v>
      </c>
      <c r="F299" s="70">
        <f t="shared" si="38"/>
        <v>0</v>
      </c>
      <c r="G299" s="80">
        <v>1</v>
      </c>
      <c r="H299" s="41">
        <f t="shared" si="39"/>
        <v>0</v>
      </c>
    </row>
    <row r="300" spans="1:8" ht="0.95" customHeight="1" outlineLevel="1" x14ac:dyDescent="0.2">
      <c r="A300" s="30">
        <v>11.18</v>
      </c>
      <c r="B300" s="99"/>
      <c r="C300" s="98"/>
      <c r="D300" s="95">
        <v>0</v>
      </c>
      <c r="E300" s="132">
        <v>0</v>
      </c>
      <c r="F300" s="70">
        <f t="shared" si="38"/>
        <v>0</v>
      </c>
      <c r="G300" s="80">
        <v>1</v>
      </c>
      <c r="H300" s="41">
        <f t="shared" si="39"/>
        <v>0</v>
      </c>
    </row>
    <row r="301" spans="1:8" ht="0.95" customHeight="1" outlineLevel="1" x14ac:dyDescent="0.2">
      <c r="A301" s="30">
        <v>11.19</v>
      </c>
      <c r="B301" s="97"/>
      <c r="C301" s="98"/>
      <c r="D301" s="95">
        <v>0</v>
      </c>
      <c r="E301" s="132">
        <v>0</v>
      </c>
      <c r="F301" s="70">
        <f t="shared" si="38"/>
        <v>0</v>
      </c>
      <c r="G301" s="80">
        <v>1</v>
      </c>
      <c r="H301" s="41">
        <f t="shared" si="39"/>
        <v>0</v>
      </c>
    </row>
    <row r="302" spans="1:8" ht="0.95" customHeight="1" outlineLevel="1" thickBot="1" x14ac:dyDescent="0.25">
      <c r="A302" s="31">
        <v>11.2</v>
      </c>
      <c r="B302" s="139"/>
      <c r="C302" s="140"/>
      <c r="D302" s="159">
        <v>0</v>
      </c>
      <c r="E302" s="168">
        <v>0</v>
      </c>
      <c r="F302" s="71">
        <f t="shared" si="38"/>
        <v>0</v>
      </c>
      <c r="G302" s="81">
        <v>1</v>
      </c>
      <c r="H302" s="43">
        <f t="shared" si="39"/>
        <v>0</v>
      </c>
    </row>
    <row r="303" spans="1:8" ht="13.5" thickBot="1" x14ac:dyDescent="0.25">
      <c r="D303" s="151"/>
      <c r="E303" s="155" t="s">
        <v>46</v>
      </c>
      <c r="F303" s="127">
        <f>SUM($F$283:$F$302)</f>
        <v>91228.550000000017</v>
      </c>
      <c r="G303" s="188">
        <f>IFERROR(H303/F303,"0.00%")</f>
        <v>0</v>
      </c>
      <c r="H303" s="162">
        <f>SUM($H$283:$H$302)</f>
        <v>0</v>
      </c>
    </row>
    <row r="304" spans="1:8" ht="13.5" thickBot="1" x14ac:dyDescent="0.25">
      <c r="H304" s="173"/>
    </row>
    <row r="305" spans="1:8" s="39" customFormat="1" ht="13.5" thickBot="1" x14ac:dyDescent="0.25">
      <c r="A305" s="202">
        <v>12</v>
      </c>
      <c r="B305" s="208" t="s">
        <v>103</v>
      </c>
      <c r="C305" s="204" t="s">
        <v>32</v>
      </c>
      <c r="D305" s="202" t="s">
        <v>33</v>
      </c>
      <c r="E305" s="205" t="s">
        <v>34</v>
      </c>
      <c r="F305" s="206" t="s">
        <v>35</v>
      </c>
      <c r="G305" s="206" t="s">
        <v>30</v>
      </c>
      <c r="H305" s="206" t="s">
        <v>21</v>
      </c>
    </row>
    <row r="306" spans="1:8" ht="13.5" outlineLevel="1" thickBot="1" x14ac:dyDescent="0.25">
      <c r="A306" s="32">
        <v>12.01</v>
      </c>
      <c r="B306" s="128"/>
      <c r="C306" s="129"/>
      <c r="D306" s="130">
        <v>0</v>
      </c>
      <c r="E306" s="131">
        <v>0</v>
      </c>
      <c r="F306" s="69">
        <f t="shared" ref="F306:F325" si="42">E306*D306</f>
        <v>0</v>
      </c>
      <c r="G306" s="79">
        <v>0</v>
      </c>
      <c r="H306" s="40">
        <f t="shared" ref="H306:H325" si="43">F306*G306</f>
        <v>0</v>
      </c>
    </row>
    <row r="307" spans="1:8" ht="13.5" outlineLevel="1" thickBot="1" x14ac:dyDescent="0.25">
      <c r="A307" s="30">
        <v>12.02</v>
      </c>
      <c r="B307" s="93"/>
      <c r="C307" s="94"/>
      <c r="D307" s="95">
        <v>0</v>
      </c>
      <c r="E307" s="132">
        <v>0</v>
      </c>
      <c r="F307" s="70">
        <f t="shared" si="42"/>
        <v>0</v>
      </c>
      <c r="G307" s="79">
        <v>0</v>
      </c>
      <c r="H307" s="41">
        <f t="shared" si="43"/>
        <v>0</v>
      </c>
    </row>
    <row r="308" spans="1:8" ht="13.5" outlineLevel="1" thickBot="1" x14ac:dyDescent="0.25">
      <c r="A308" s="30">
        <v>12.03</v>
      </c>
      <c r="B308" s="93"/>
      <c r="C308" s="94"/>
      <c r="D308" s="95">
        <v>0</v>
      </c>
      <c r="E308" s="132">
        <v>0</v>
      </c>
      <c r="F308" s="70">
        <f t="shared" si="42"/>
        <v>0</v>
      </c>
      <c r="G308" s="79">
        <v>0</v>
      </c>
      <c r="H308" s="41">
        <f t="shared" si="43"/>
        <v>0</v>
      </c>
    </row>
    <row r="309" spans="1:8" ht="13.5" outlineLevel="1" thickBot="1" x14ac:dyDescent="0.25">
      <c r="A309" s="30">
        <v>12.04</v>
      </c>
      <c r="B309" s="93"/>
      <c r="C309" s="94"/>
      <c r="D309" s="95">
        <v>0</v>
      </c>
      <c r="E309" s="132">
        <v>0</v>
      </c>
      <c r="F309" s="70">
        <f t="shared" si="42"/>
        <v>0</v>
      </c>
      <c r="G309" s="79">
        <v>0</v>
      </c>
      <c r="H309" s="41">
        <f t="shared" si="43"/>
        <v>0</v>
      </c>
    </row>
    <row r="310" spans="1:8" ht="13.5" outlineLevel="1" thickBot="1" x14ac:dyDescent="0.25">
      <c r="A310" s="30">
        <v>12.05</v>
      </c>
      <c r="B310" s="93"/>
      <c r="C310" s="94"/>
      <c r="D310" s="95">
        <v>0</v>
      </c>
      <c r="E310" s="132">
        <v>0</v>
      </c>
      <c r="F310" s="70">
        <f t="shared" si="42"/>
        <v>0</v>
      </c>
      <c r="G310" s="79">
        <v>0</v>
      </c>
      <c r="H310" s="41">
        <f t="shared" si="43"/>
        <v>0</v>
      </c>
    </row>
    <row r="311" spans="1:8" ht="13.5" outlineLevel="1" thickBot="1" x14ac:dyDescent="0.25">
      <c r="A311" s="30">
        <v>12.06</v>
      </c>
      <c r="B311" s="93"/>
      <c r="C311" s="94"/>
      <c r="D311" s="95">
        <v>0</v>
      </c>
      <c r="E311" s="132">
        <v>0</v>
      </c>
      <c r="F311" s="70">
        <f t="shared" si="42"/>
        <v>0</v>
      </c>
      <c r="G311" s="79">
        <v>0</v>
      </c>
      <c r="H311" s="41">
        <f t="shared" si="43"/>
        <v>0</v>
      </c>
    </row>
    <row r="312" spans="1:8" ht="13.5" outlineLevel="1" thickBot="1" x14ac:dyDescent="0.25">
      <c r="A312" s="30">
        <v>12.07</v>
      </c>
      <c r="B312" s="93"/>
      <c r="C312" s="94"/>
      <c r="D312" s="95">
        <v>0</v>
      </c>
      <c r="E312" s="132">
        <v>0</v>
      </c>
      <c r="F312" s="70">
        <f t="shared" si="42"/>
        <v>0</v>
      </c>
      <c r="G312" s="79">
        <v>0</v>
      </c>
      <c r="H312" s="41">
        <f t="shared" si="43"/>
        <v>0</v>
      </c>
    </row>
    <row r="313" spans="1:8" ht="13.5" outlineLevel="1" thickBot="1" x14ac:dyDescent="0.25">
      <c r="A313" s="30">
        <v>12.08</v>
      </c>
      <c r="B313" s="93"/>
      <c r="C313" s="94"/>
      <c r="D313" s="95">
        <v>0</v>
      </c>
      <c r="E313" s="132">
        <v>0</v>
      </c>
      <c r="F313" s="70">
        <f t="shared" si="42"/>
        <v>0</v>
      </c>
      <c r="G313" s="79">
        <v>0</v>
      </c>
      <c r="H313" s="41">
        <f t="shared" si="43"/>
        <v>0</v>
      </c>
    </row>
    <row r="314" spans="1:8" ht="13.5" outlineLevel="1" thickBot="1" x14ac:dyDescent="0.25">
      <c r="A314" s="30">
        <v>12.09</v>
      </c>
      <c r="B314" s="97"/>
      <c r="C314" s="102"/>
      <c r="D314" s="95">
        <v>0</v>
      </c>
      <c r="E314" s="132">
        <v>0</v>
      </c>
      <c r="F314" s="70">
        <f t="shared" si="42"/>
        <v>0</v>
      </c>
      <c r="G314" s="79">
        <v>0</v>
      </c>
      <c r="H314" s="41">
        <f t="shared" si="43"/>
        <v>0</v>
      </c>
    </row>
    <row r="315" spans="1:8" ht="13.5" outlineLevel="1" thickBot="1" x14ac:dyDescent="0.25">
      <c r="A315" s="30">
        <v>12.1</v>
      </c>
      <c r="B315" s="97"/>
      <c r="C315" s="102"/>
      <c r="D315" s="95">
        <v>0</v>
      </c>
      <c r="E315" s="132">
        <v>0</v>
      </c>
      <c r="F315" s="70">
        <f t="shared" si="42"/>
        <v>0</v>
      </c>
      <c r="G315" s="79">
        <v>0</v>
      </c>
      <c r="H315" s="41">
        <f t="shared" si="43"/>
        <v>0</v>
      </c>
    </row>
    <row r="316" spans="1:8" ht="13.5" outlineLevel="1" thickBot="1" x14ac:dyDescent="0.25">
      <c r="A316" s="30">
        <v>12.11</v>
      </c>
      <c r="B316" s="97"/>
      <c r="C316" s="102"/>
      <c r="D316" s="95">
        <v>0</v>
      </c>
      <c r="E316" s="132">
        <v>0</v>
      </c>
      <c r="F316" s="70">
        <f t="shared" si="42"/>
        <v>0</v>
      </c>
      <c r="G316" s="79">
        <v>0</v>
      </c>
      <c r="H316" s="41">
        <f t="shared" si="43"/>
        <v>0</v>
      </c>
    </row>
    <row r="317" spans="1:8" ht="13.5" outlineLevel="1" thickBot="1" x14ac:dyDescent="0.25">
      <c r="A317" s="30">
        <v>12.12</v>
      </c>
      <c r="B317" s="97"/>
      <c r="C317" s="102"/>
      <c r="D317" s="95">
        <v>0</v>
      </c>
      <c r="E317" s="132">
        <v>0</v>
      </c>
      <c r="F317" s="70">
        <f t="shared" si="42"/>
        <v>0</v>
      </c>
      <c r="G317" s="79">
        <v>0</v>
      </c>
      <c r="H317" s="41">
        <f t="shared" si="43"/>
        <v>0</v>
      </c>
    </row>
    <row r="318" spans="1:8" ht="13.5" outlineLevel="1" thickBot="1" x14ac:dyDescent="0.25">
      <c r="A318" s="30">
        <v>12.13</v>
      </c>
      <c r="B318" s="97"/>
      <c r="C318" s="102"/>
      <c r="D318" s="95">
        <v>0</v>
      </c>
      <c r="E318" s="132">
        <v>0</v>
      </c>
      <c r="F318" s="70">
        <f t="shared" si="42"/>
        <v>0</v>
      </c>
      <c r="G318" s="79">
        <v>0</v>
      </c>
      <c r="H318" s="41">
        <f t="shared" si="43"/>
        <v>0</v>
      </c>
    </row>
    <row r="319" spans="1:8" ht="13.5" outlineLevel="1" thickBot="1" x14ac:dyDescent="0.25">
      <c r="A319" s="30">
        <v>12.14</v>
      </c>
      <c r="B319" s="97"/>
      <c r="C319" s="102"/>
      <c r="D319" s="95">
        <v>0</v>
      </c>
      <c r="E319" s="132">
        <v>0</v>
      </c>
      <c r="F319" s="70">
        <f t="shared" si="42"/>
        <v>0</v>
      </c>
      <c r="G319" s="79">
        <v>0</v>
      </c>
      <c r="H319" s="41">
        <f t="shared" si="43"/>
        <v>0</v>
      </c>
    </row>
    <row r="320" spans="1:8" ht="13.5" outlineLevel="1" thickBot="1" x14ac:dyDescent="0.25">
      <c r="A320" s="30">
        <v>12.15</v>
      </c>
      <c r="B320" s="97"/>
      <c r="C320" s="102"/>
      <c r="D320" s="95">
        <v>0</v>
      </c>
      <c r="E320" s="132">
        <v>0</v>
      </c>
      <c r="F320" s="70">
        <f t="shared" si="42"/>
        <v>0</v>
      </c>
      <c r="G320" s="79">
        <v>0</v>
      </c>
      <c r="H320" s="41">
        <f t="shared" si="43"/>
        <v>0</v>
      </c>
    </row>
    <row r="321" spans="1:8" ht="13.5" outlineLevel="1" thickBot="1" x14ac:dyDescent="0.25">
      <c r="A321" s="30">
        <v>12.16</v>
      </c>
      <c r="B321" s="99"/>
      <c r="C321" s="102"/>
      <c r="D321" s="95">
        <v>0</v>
      </c>
      <c r="E321" s="132">
        <v>0</v>
      </c>
      <c r="F321" s="70">
        <f t="shared" si="42"/>
        <v>0</v>
      </c>
      <c r="G321" s="79">
        <v>0</v>
      </c>
      <c r="H321" s="41">
        <f t="shared" si="43"/>
        <v>0</v>
      </c>
    </row>
    <row r="322" spans="1:8" ht="13.5" outlineLevel="1" thickBot="1" x14ac:dyDescent="0.25">
      <c r="A322" s="30">
        <v>12.17</v>
      </c>
      <c r="B322" s="97"/>
      <c r="C322" s="102"/>
      <c r="D322" s="95">
        <v>0</v>
      </c>
      <c r="E322" s="132">
        <v>0</v>
      </c>
      <c r="F322" s="70">
        <f t="shared" si="42"/>
        <v>0</v>
      </c>
      <c r="G322" s="79">
        <v>0</v>
      </c>
      <c r="H322" s="41">
        <f t="shared" si="43"/>
        <v>0</v>
      </c>
    </row>
    <row r="323" spans="1:8" ht="13.5" outlineLevel="1" thickBot="1" x14ac:dyDescent="0.25">
      <c r="A323" s="30">
        <v>12.18</v>
      </c>
      <c r="B323" s="99"/>
      <c r="C323" s="102"/>
      <c r="D323" s="95">
        <v>0</v>
      </c>
      <c r="E323" s="132">
        <v>0</v>
      </c>
      <c r="F323" s="70">
        <f t="shared" si="42"/>
        <v>0</v>
      </c>
      <c r="G323" s="79">
        <v>0</v>
      </c>
      <c r="H323" s="41">
        <f t="shared" si="43"/>
        <v>0</v>
      </c>
    </row>
    <row r="324" spans="1:8" ht="13.5" outlineLevel="1" thickBot="1" x14ac:dyDescent="0.25">
      <c r="A324" s="30">
        <v>12.19</v>
      </c>
      <c r="B324" s="97"/>
      <c r="C324" s="102"/>
      <c r="D324" s="95">
        <v>0</v>
      </c>
      <c r="E324" s="132">
        <v>0</v>
      </c>
      <c r="F324" s="70">
        <f t="shared" si="42"/>
        <v>0</v>
      </c>
      <c r="G324" s="79">
        <v>0</v>
      </c>
      <c r="H324" s="41">
        <f t="shared" si="43"/>
        <v>0</v>
      </c>
    </row>
    <row r="325" spans="1:8" ht="13.5" outlineLevel="1" thickBot="1" x14ac:dyDescent="0.25">
      <c r="A325" s="31">
        <v>12.2</v>
      </c>
      <c r="B325" s="139"/>
      <c r="C325" s="143"/>
      <c r="D325" s="159">
        <v>0</v>
      </c>
      <c r="E325" s="168">
        <v>0</v>
      </c>
      <c r="F325" s="71">
        <f t="shared" si="42"/>
        <v>0</v>
      </c>
      <c r="G325" s="79">
        <v>0</v>
      </c>
      <c r="H325" s="43">
        <f t="shared" si="43"/>
        <v>0</v>
      </c>
    </row>
    <row r="326" spans="1:8" ht="13.5" thickBot="1" x14ac:dyDescent="0.25">
      <c r="D326" s="151"/>
      <c r="E326" s="155" t="s">
        <v>47</v>
      </c>
      <c r="F326" s="127">
        <f>SUM($F$306:$F$325)</f>
        <v>0</v>
      </c>
      <c r="G326" s="188" t="str">
        <f>IFERROR(H326/F326,"0.00%")</f>
        <v>0.00%</v>
      </c>
      <c r="H326" s="162">
        <f>SUM($H$306:$H$325)</f>
        <v>0</v>
      </c>
    </row>
    <row r="327" spans="1:8" ht="13.5" thickBot="1" x14ac:dyDescent="0.25">
      <c r="H327" s="173"/>
    </row>
    <row r="328" spans="1:8" s="39" customFormat="1" ht="13.5" thickBot="1" x14ac:dyDescent="0.3">
      <c r="A328" s="207">
        <v>13</v>
      </c>
      <c r="B328" s="211" t="s">
        <v>104</v>
      </c>
      <c r="C328" s="209" t="s">
        <v>32</v>
      </c>
      <c r="D328" s="207" t="s">
        <v>33</v>
      </c>
      <c r="E328" s="206" t="s">
        <v>34</v>
      </c>
      <c r="F328" s="206" t="s">
        <v>35</v>
      </c>
      <c r="G328" s="206" t="s">
        <v>30</v>
      </c>
      <c r="H328" s="206" t="s">
        <v>21</v>
      </c>
    </row>
    <row r="329" spans="1:8" ht="162.75" outlineLevel="1" thickBot="1" x14ac:dyDescent="0.25">
      <c r="A329" s="32">
        <v>13.01</v>
      </c>
      <c r="B329" s="268" t="s">
        <v>213</v>
      </c>
      <c r="C329" s="269" t="s">
        <v>155</v>
      </c>
      <c r="D329" s="270">
        <v>1</v>
      </c>
      <c r="E329" s="271">
        <v>11477.16198585394</v>
      </c>
      <c r="F329" s="69">
        <f t="shared" ref="F329:F336" si="44">E329*D329</f>
        <v>11477.16198585394</v>
      </c>
      <c r="G329" s="79">
        <v>0</v>
      </c>
      <c r="H329" s="40">
        <f t="shared" ref="H329:H339" si="45">F329*G329</f>
        <v>0</v>
      </c>
    </row>
    <row r="330" spans="1:8" ht="95.25" outlineLevel="1" thickBot="1" x14ac:dyDescent="0.25">
      <c r="A330" s="30">
        <v>13.02</v>
      </c>
      <c r="B330" s="268" t="s">
        <v>214</v>
      </c>
      <c r="C330" s="269" t="s">
        <v>155</v>
      </c>
      <c r="D330" s="270">
        <v>8</v>
      </c>
      <c r="E330" s="271">
        <v>2875</v>
      </c>
      <c r="F330" s="70">
        <f t="shared" si="44"/>
        <v>23000</v>
      </c>
      <c r="G330" s="79">
        <v>0</v>
      </c>
      <c r="H330" s="41">
        <f t="shared" si="45"/>
        <v>0</v>
      </c>
    </row>
    <row r="331" spans="1:8" ht="81.75" outlineLevel="1" thickBot="1" x14ac:dyDescent="0.25">
      <c r="A331" s="30">
        <v>13.03</v>
      </c>
      <c r="B331" s="268" t="s">
        <v>215</v>
      </c>
      <c r="C331" s="269" t="s">
        <v>155</v>
      </c>
      <c r="D331" s="270">
        <v>1</v>
      </c>
      <c r="E331" s="271">
        <v>5055.2900943718259</v>
      </c>
      <c r="F331" s="70">
        <f t="shared" si="44"/>
        <v>5055.2900943718259</v>
      </c>
      <c r="G331" s="79">
        <v>0</v>
      </c>
      <c r="H331" s="41">
        <f t="shared" si="45"/>
        <v>0</v>
      </c>
    </row>
    <row r="332" spans="1:8" ht="81.75" outlineLevel="1" thickBot="1" x14ac:dyDescent="0.25">
      <c r="A332" s="30">
        <v>13.04</v>
      </c>
      <c r="B332" s="268" t="s">
        <v>216</v>
      </c>
      <c r="C332" s="269" t="s">
        <v>155</v>
      </c>
      <c r="D332" s="270">
        <v>1</v>
      </c>
      <c r="E332" s="271">
        <v>3220</v>
      </c>
      <c r="F332" s="70">
        <f t="shared" si="44"/>
        <v>3220</v>
      </c>
      <c r="G332" s="79">
        <v>0</v>
      </c>
      <c r="H332" s="41">
        <f t="shared" si="45"/>
        <v>0</v>
      </c>
    </row>
    <row r="333" spans="1:8" ht="81.75" outlineLevel="1" thickBot="1" x14ac:dyDescent="0.25">
      <c r="A333" s="30">
        <v>13.05</v>
      </c>
      <c r="B333" s="268" t="s">
        <v>217</v>
      </c>
      <c r="C333" s="269" t="s">
        <v>155</v>
      </c>
      <c r="D333" s="270">
        <v>1</v>
      </c>
      <c r="E333" s="271">
        <v>3496</v>
      </c>
      <c r="F333" s="70">
        <f t="shared" si="44"/>
        <v>3496</v>
      </c>
      <c r="G333" s="79">
        <v>0</v>
      </c>
      <c r="H333" s="41">
        <f t="shared" si="45"/>
        <v>0</v>
      </c>
    </row>
    <row r="334" spans="1:8" ht="108.75" outlineLevel="1" thickBot="1" x14ac:dyDescent="0.25">
      <c r="A334" s="30">
        <v>13.06</v>
      </c>
      <c r="B334" s="268" t="s">
        <v>218</v>
      </c>
      <c r="C334" s="269" t="s">
        <v>155</v>
      </c>
      <c r="D334" s="270">
        <v>2</v>
      </c>
      <c r="E334" s="271">
        <v>10531.125521622685</v>
      </c>
      <c r="F334" s="70">
        <f t="shared" si="44"/>
        <v>21062.251043245371</v>
      </c>
      <c r="G334" s="79">
        <v>0</v>
      </c>
      <c r="H334" s="41">
        <f t="shared" si="45"/>
        <v>0</v>
      </c>
    </row>
    <row r="335" spans="1:8" ht="95.25" outlineLevel="1" thickBot="1" x14ac:dyDescent="0.25">
      <c r="A335" s="30">
        <v>13.07</v>
      </c>
      <c r="B335" s="268" t="s">
        <v>219</v>
      </c>
      <c r="C335" s="269" t="s">
        <v>155</v>
      </c>
      <c r="D335" s="270">
        <v>1</v>
      </c>
      <c r="E335" s="271">
        <v>12151.307216573447</v>
      </c>
      <c r="F335" s="70">
        <f t="shared" si="44"/>
        <v>12151.307216573447</v>
      </c>
      <c r="G335" s="79">
        <v>0</v>
      </c>
      <c r="H335" s="41">
        <f t="shared" si="45"/>
        <v>0</v>
      </c>
    </row>
    <row r="336" spans="1:8" ht="0.95" customHeight="1" outlineLevel="1" thickBot="1" x14ac:dyDescent="0.25">
      <c r="A336" s="30">
        <v>13.08</v>
      </c>
      <c r="B336" s="103"/>
      <c r="C336" s="98"/>
      <c r="D336" s="95">
        <v>0</v>
      </c>
      <c r="E336" s="132">
        <v>0</v>
      </c>
      <c r="F336" s="70">
        <f t="shared" si="44"/>
        <v>0</v>
      </c>
      <c r="G336" s="79">
        <v>0</v>
      </c>
      <c r="H336" s="41">
        <f t="shared" si="45"/>
        <v>0</v>
      </c>
    </row>
    <row r="337" spans="1:8" ht="0.95" customHeight="1" outlineLevel="1" x14ac:dyDescent="0.2">
      <c r="A337" s="30">
        <v>13.09</v>
      </c>
      <c r="B337" s="103"/>
      <c r="C337" s="98"/>
      <c r="D337" s="95">
        <v>0</v>
      </c>
      <c r="E337" s="132">
        <v>0</v>
      </c>
      <c r="F337" s="70">
        <f>E337*D337</f>
        <v>0</v>
      </c>
      <c r="G337" s="79">
        <v>0</v>
      </c>
      <c r="H337" s="41">
        <f t="shared" si="45"/>
        <v>0</v>
      </c>
    </row>
    <row r="338" spans="1:8" ht="0.95" customHeight="1" outlineLevel="1" x14ac:dyDescent="0.2">
      <c r="A338" s="30">
        <v>13.1</v>
      </c>
      <c r="B338" s="97"/>
      <c r="C338" s="98"/>
      <c r="D338" s="95">
        <v>0</v>
      </c>
      <c r="E338" s="132">
        <v>0</v>
      </c>
      <c r="F338" s="70">
        <f>E338*D338</f>
        <v>0</v>
      </c>
      <c r="G338" s="80">
        <v>1</v>
      </c>
      <c r="H338" s="41">
        <f t="shared" si="45"/>
        <v>0</v>
      </c>
    </row>
    <row r="339" spans="1:8" ht="0.95" customHeight="1" outlineLevel="1" thickBot="1" x14ac:dyDescent="0.25">
      <c r="A339" s="31">
        <v>13.11</v>
      </c>
      <c r="B339" s="139"/>
      <c r="C339" s="140"/>
      <c r="D339" s="159">
        <v>0</v>
      </c>
      <c r="E339" s="168">
        <v>0</v>
      </c>
      <c r="F339" s="71">
        <f>E339*D339</f>
        <v>0</v>
      </c>
      <c r="G339" s="81">
        <v>1</v>
      </c>
      <c r="H339" s="43">
        <f t="shared" si="45"/>
        <v>0</v>
      </c>
    </row>
    <row r="340" spans="1:8" ht="13.5" thickBot="1" x14ac:dyDescent="0.25">
      <c r="D340" s="151"/>
      <c r="E340" s="155" t="s">
        <v>48</v>
      </c>
      <c r="F340" s="127">
        <f>SUM($F$329:$F$339)</f>
        <v>79462.010340044595</v>
      </c>
      <c r="G340" s="188">
        <f>IFERROR(H340/F340,"0.00%")</f>
        <v>0</v>
      </c>
      <c r="H340" s="162">
        <f>SUM($H$329:$H$339)</f>
        <v>0</v>
      </c>
    </row>
    <row r="341" spans="1:8" ht="13.5" thickBot="1" x14ac:dyDescent="0.25">
      <c r="H341" s="173"/>
    </row>
    <row r="342" spans="1:8" s="39" customFormat="1" ht="13.5" thickBot="1" x14ac:dyDescent="0.3">
      <c r="A342" s="207">
        <v>14</v>
      </c>
      <c r="B342" s="211" t="s">
        <v>105</v>
      </c>
      <c r="C342" s="209" t="s">
        <v>32</v>
      </c>
      <c r="D342" s="207" t="s">
        <v>33</v>
      </c>
      <c r="E342" s="206" t="s">
        <v>34</v>
      </c>
      <c r="F342" s="206" t="s">
        <v>35</v>
      </c>
      <c r="G342" s="206" t="s">
        <v>30</v>
      </c>
      <c r="H342" s="206" t="s">
        <v>21</v>
      </c>
    </row>
    <row r="343" spans="1:8" ht="135" outlineLevel="1" x14ac:dyDescent="0.2">
      <c r="A343" s="32">
        <v>14.01</v>
      </c>
      <c r="B343" s="268" t="s">
        <v>284</v>
      </c>
      <c r="C343" s="269" t="s">
        <v>155</v>
      </c>
      <c r="D343" s="270">
        <v>1</v>
      </c>
      <c r="E343" s="271">
        <v>5492.0689327540003</v>
      </c>
      <c r="F343" s="73">
        <f t="shared" ref="F343:F350" si="46">E343*D343</f>
        <v>5492.0689327540003</v>
      </c>
      <c r="G343" s="80">
        <v>0</v>
      </c>
      <c r="H343" s="40">
        <f t="shared" ref="H343:H362" si="47">F343*G343</f>
        <v>0</v>
      </c>
    </row>
    <row r="344" spans="1:8" ht="135" outlineLevel="1" x14ac:dyDescent="0.2">
      <c r="A344" s="30">
        <v>14.02</v>
      </c>
      <c r="B344" s="268" t="s">
        <v>285</v>
      </c>
      <c r="C344" s="269" t="s">
        <v>155</v>
      </c>
      <c r="D344" s="270">
        <v>2</v>
      </c>
      <c r="E344" s="271">
        <v>2407.0195315189585</v>
      </c>
      <c r="F344" s="74">
        <f t="shared" si="46"/>
        <v>4814.039063037917</v>
      </c>
      <c r="G344" s="80">
        <v>0</v>
      </c>
      <c r="H344" s="41">
        <f t="shared" si="47"/>
        <v>0</v>
      </c>
    </row>
    <row r="345" spans="1:8" ht="135" outlineLevel="1" x14ac:dyDescent="0.2">
      <c r="A345" s="30">
        <v>14.03</v>
      </c>
      <c r="B345" s="268" t="s">
        <v>286</v>
      </c>
      <c r="C345" s="269" t="s">
        <v>155</v>
      </c>
      <c r="D345" s="270">
        <v>2</v>
      </c>
      <c r="E345" s="271">
        <v>2088.3580871774702</v>
      </c>
      <c r="F345" s="74">
        <f t="shared" si="46"/>
        <v>4176.7161743549404</v>
      </c>
      <c r="G345" s="80">
        <v>0</v>
      </c>
      <c r="H345" s="41">
        <f t="shared" si="47"/>
        <v>0</v>
      </c>
    </row>
    <row r="346" spans="1:8" ht="135" outlineLevel="1" x14ac:dyDescent="0.2">
      <c r="A346" s="30">
        <v>14.04</v>
      </c>
      <c r="B346" s="268" t="s">
        <v>287</v>
      </c>
      <c r="C346" s="269" t="s">
        <v>155</v>
      </c>
      <c r="D346" s="270">
        <v>1</v>
      </c>
      <c r="E346" s="271">
        <v>696.11748822209256</v>
      </c>
      <c r="F346" s="74">
        <f t="shared" si="46"/>
        <v>696.11748822209256</v>
      </c>
      <c r="G346" s="80">
        <v>0</v>
      </c>
      <c r="H346" s="41">
        <f t="shared" si="47"/>
        <v>0</v>
      </c>
    </row>
    <row r="347" spans="1:8" ht="148.5" outlineLevel="1" x14ac:dyDescent="0.2">
      <c r="A347" s="30">
        <v>14.05</v>
      </c>
      <c r="B347" s="268" t="s">
        <v>288</v>
      </c>
      <c r="C347" s="269" t="s">
        <v>155</v>
      </c>
      <c r="D347" s="270">
        <v>1</v>
      </c>
      <c r="E347" s="271">
        <v>1984.8701461698226</v>
      </c>
      <c r="F347" s="74">
        <f t="shared" si="46"/>
        <v>1984.8701461698226</v>
      </c>
      <c r="G347" s="80">
        <v>0</v>
      </c>
      <c r="H347" s="41">
        <f t="shared" si="47"/>
        <v>0</v>
      </c>
    </row>
    <row r="348" spans="1:8" ht="135" outlineLevel="1" x14ac:dyDescent="0.2">
      <c r="A348" s="30">
        <v>14.06</v>
      </c>
      <c r="B348" s="268" t="s">
        <v>289</v>
      </c>
      <c r="C348" s="269" t="s">
        <v>155</v>
      </c>
      <c r="D348" s="270">
        <v>1</v>
      </c>
      <c r="E348" s="271">
        <v>939.76338823433866</v>
      </c>
      <c r="F348" s="74">
        <f t="shared" si="46"/>
        <v>939.76338823433866</v>
      </c>
      <c r="G348" s="80">
        <v>0</v>
      </c>
      <c r="H348" s="41">
        <f t="shared" si="47"/>
        <v>0</v>
      </c>
    </row>
    <row r="349" spans="1:8" ht="148.5" outlineLevel="1" x14ac:dyDescent="0.2">
      <c r="A349" s="30">
        <v>14.07</v>
      </c>
      <c r="B349" s="268" t="s">
        <v>290</v>
      </c>
      <c r="C349" s="269" t="s">
        <v>155</v>
      </c>
      <c r="D349" s="270">
        <v>1</v>
      </c>
      <c r="E349" s="271">
        <v>6588.7228733015736</v>
      </c>
      <c r="F349" s="74">
        <f t="shared" si="46"/>
        <v>6588.7228733015736</v>
      </c>
      <c r="G349" s="80">
        <v>0</v>
      </c>
      <c r="H349" s="41">
        <f t="shared" si="47"/>
        <v>0</v>
      </c>
    </row>
    <row r="350" spans="1:8" ht="135" outlineLevel="1" x14ac:dyDescent="0.2">
      <c r="A350" s="30">
        <v>14.08</v>
      </c>
      <c r="B350" s="268" t="s">
        <v>291</v>
      </c>
      <c r="C350" s="269" t="s">
        <v>155</v>
      </c>
      <c r="D350" s="270">
        <v>1</v>
      </c>
      <c r="E350" s="271">
        <v>501.20189271453432</v>
      </c>
      <c r="F350" s="74">
        <f t="shared" si="46"/>
        <v>501.20189271453432</v>
      </c>
      <c r="G350" s="80">
        <v>0</v>
      </c>
      <c r="H350" s="41">
        <f t="shared" si="47"/>
        <v>0</v>
      </c>
    </row>
    <row r="351" spans="1:8" ht="67.5" outlineLevel="1" x14ac:dyDescent="0.2">
      <c r="A351" s="30">
        <v>14.09</v>
      </c>
      <c r="B351" s="268" t="s">
        <v>292</v>
      </c>
      <c r="C351" s="269" t="s">
        <v>155</v>
      </c>
      <c r="D351" s="270">
        <v>1</v>
      </c>
      <c r="E351" s="271">
        <v>4132.483878804187</v>
      </c>
      <c r="F351" s="74">
        <f t="shared" ref="F351:F362" si="48">E351*D351</f>
        <v>4132.483878804187</v>
      </c>
      <c r="G351" s="80">
        <v>0</v>
      </c>
      <c r="H351" s="41">
        <f t="shared" si="47"/>
        <v>0</v>
      </c>
    </row>
    <row r="352" spans="1:8" ht="67.5" outlineLevel="1" x14ac:dyDescent="0.2">
      <c r="A352" s="195">
        <v>14.1</v>
      </c>
      <c r="B352" s="268" t="s">
        <v>293</v>
      </c>
      <c r="C352" s="269" t="s">
        <v>155</v>
      </c>
      <c r="D352" s="270">
        <v>1</v>
      </c>
      <c r="E352" s="271">
        <v>3505.2252851556395</v>
      </c>
      <c r="F352" s="74">
        <f t="shared" si="48"/>
        <v>3505.2252851556395</v>
      </c>
      <c r="G352" s="80">
        <v>0</v>
      </c>
      <c r="H352" s="41">
        <f t="shared" si="47"/>
        <v>0</v>
      </c>
    </row>
    <row r="353" spans="1:8" ht="67.5" outlineLevel="1" x14ac:dyDescent="0.2">
      <c r="A353" s="30">
        <v>14.11</v>
      </c>
      <c r="B353" s="268" t="s">
        <v>294</v>
      </c>
      <c r="C353" s="269" t="s">
        <v>155</v>
      </c>
      <c r="D353" s="270">
        <v>1</v>
      </c>
      <c r="E353" s="271">
        <v>3783.2584636207148</v>
      </c>
      <c r="F353" s="74">
        <f t="shared" si="48"/>
        <v>3783.2584636207148</v>
      </c>
      <c r="G353" s="80">
        <v>0</v>
      </c>
      <c r="H353" s="41">
        <f t="shared" si="47"/>
        <v>0</v>
      </c>
    </row>
    <row r="354" spans="1:8" ht="27" outlineLevel="1" x14ac:dyDescent="0.2">
      <c r="A354" s="30">
        <v>14.12</v>
      </c>
      <c r="B354" s="268" t="s">
        <v>295</v>
      </c>
      <c r="C354" s="269" t="s">
        <v>155</v>
      </c>
      <c r="D354" s="270">
        <v>1</v>
      </c>
      <c r="E354" s="271">
        <v>881.62099999354302</v>
      </c>
      <c r="F354" s="74">
        <f t="shared" si="48"/>
        <v>881.62099999354302</v>
      </c>
      <c r="G354" s="80">
        <v>0</v>
      </c>
      <c r="H354" s="41">
        <f t="shared" si="47"/>
        <v>0</v>
      </c>
    </row>
    <row r="355" spans="1:8" ht="27" outlineLevel="1" x14ac:dyDescent="0.2">
      <c r="A355" s="30">
        <v>14.13</v>
      </c>
      <c r="B355" s="268" t="s">
        <v>296</v>
      </c>
      <c r="C355" s="269" t="s">
        <v>155</v>
      </c>
      <c r="D355" s="270">
        <v>1</v>
      </c>
      <c r="E355" s="271">
        <v>881.62099999354302</v>
      </c>
      <c r="F355" s="74">
        <f t="shared" si="48"/>
        <v>881.62099999354302</v>
      </c>
      <c r="G355" s="80">
        <v>0</v>
      </c>
      <c r="H355" s="41">
        <f t="shared" si="47"/>
        <v>0</v>
      </c>
    </row>
    <row r="356" spans="1:8" ht="27" outlineLevel="1" x14ac:dyDescent="0.2">
      <c r="A356" s="30">
        <v>14.14</v>
      </c>
      <c r="B356" s="268" t="s">
        <v>297</v>
      </c>
      <c r="C356" s="269" t="s">
        <v>155</v>
      </c>
      <c r="D356" s="270">
        <v>1</v>
      </c>
      <c r="E356" s="271">
        <v>1033.3725770769076</v>
      </c>
      <c r="F356" s="74">
        <f t="shared" si="48"/>
        <v>1033.3725770769076</v>
      </c>
      <c r="G356" s="80">
        <v>0</v>
      </c>
      <c r="H356" s="41">
        <f t="shared" si="47"/>
        <v>0</v>
      </c>
    </row>
    <row r="357" spans="1:8" ht="54" outlineLevel="1" x14ac:dyDescent="0.2">
      <c r="A357" s="30">
        <v>14.15</v>
      </c>
      <c r="B357" s="268" t="s">
        <v>298</v>
      </c>
      <c r="C357" s="269" t="s">
        <v>155</v>
      </c>
      <c r="D357" s="270">
        <v>1</v>
      </c>
      <c r="E357" s="271">
        <v>2426.0404868829091</v>
      </c>
      <c r="F357" s="74">
        <f t="shared" si="48"/>
        <v>2426.0404868829091</v>
      </c>
      <c r="G357" s="80">
        <v>0</v>
      </c>
      <c r="H357" s="41">
        <f t="shared" si="47"/>
        <v>0</v>
      </c>
    </row>
    <row r="358" spans="1:8" ht="0.95" customHeight="1" outlineLevel="1" x14ac:dyDescent="0.2">
      <c r="A358" s="30">
        <v>14.16</v>
      </c>
      <c r="B358" s="93"/>
      <c r="C358" s="94"/>
      <c r="D358" s="159">
        <v>0</v>
      </c>
      <c r="E358" s="194">
        <v>0</v>
      </c>
      <c r="F358" s="74">
        <f t="shared" si="48"/>
        <v>0</v>
      </c>
      <c r="G358" s="80">
        <v>1</v>
      </c>
      <c r="H358" s="41">
        <f t="shared" si="47"/>
        <v>0</v>
      </c>
    </row>
    <row r="359" spans="1:8" ht="0.95" customHeight="1" outlineLevel="1" x14ac:dyDescent="0.2">
      <c r="A359" s="30">
        <v>14.17</v>
      </c>
      <c r="B359" s="97"/>
      <c r="C359" s="98"/>
      <c r="D359" s="159">
        <v>0</v>
      </c>
      <c r="E359" s="194">
        <v>0</v>
      </c>
      <c r="F359" s="74">
        <f t="shared" si="48"/>
        <v>0</v>
      </c>
      <c r="G359" s="80">
        <v>1</v>
      </c>
      <c r="H359" s="41">
        <f t="shared" si="47"/>
        <v>0</v>
      </c>
    </row>
    <row r="360" spans="1:8" ht="0.95" customHeight="1" outlineLevel="1" x14ac:dyDescent="0.2">
      <c r="A360" s="30">
        <v>14.18</v>
      </c>
      <c r="B360" s="103"/>
      <c r="C360" s="196"/>
      <c r="D360" s="159">
        <v>0</v>
      </c>
      <c r="E360" s="194">
        <v>0</v>
      </c>
      <c r="F360" s="74">
        <f t="shared" si="48"/>
        <v>0</v>
      </c>
      <c r="G360" s="80">
        <v>1</v>
      </c>
      <c r="H360" s="41">
        <f t="shared" si="47"/>
        <v>0</v>
      </c>
    </row>
    <row r="361" spans="1:8" ht="0.95" customHeight="1" outlineLevel="1" x14ac:dyDescent="0.2">
      <c r="A361" s="195">
        <v>14.19</v>
      </c>
      <c r="B361" s="192"/>
      <c r="C361" s="193"/>
      <c r="D361" s="159">
        <v>0</v>
      </c>
      <c r="E361" s="194">
        <v>0</v>
      </c>
      <c r="F361" s="74">
        <f t="shared" si="48"/>
        <v>0</v>
      </c>
      <c r="G361" s="80">
        <v>1</v>
      </c>
      <c r="H361" s="41">
        <f t="shared" si="47"/>
        <v>0</v>
      </c>
    </row>
    <row r="362" spans="1:8" ht="0.95" customHeight="1" outlineLevel="1" thickBot="1" x14ac:dyDescent="0.25">
      <c r="A362" s="31">
        <v>14.2</v>
      </c>
      <c r="B362" s="197"/>
      <c r="C362" s="198"/>
      <c r="D362" s="159">
        <v>0</v>
      </c>
      <c r="E362" s="194">
        <v>0</v>
      </c>
      <c r="F362" s="186">
        <f t="shared" si="48"/>
        <v>0</v>
      </c>
      <c r="G362" s="81">
        <v>1</v>
      </c>
      <c r="H362" s="43">
        <f t="shared" si="47"/>
        <v>0</v>
      </c>
    </row>
    <row r="363" spans="1:8" ht="13.5" thickBot="1" x14ac:dyDescent="0.25">
      <c r="D363" s="151"/>
      <c r="E363" s="155" t="s">
        <v>49</v>
      </c>
      <c r="F363" s="127">
        <f>SUM($F$343:$F$362)</f>
        <v>41837.122650316669</v>
      </c>
      <c r="G363" s="188">
        <f>IFERROR(H363/F363,"0.00%")</f>
        <v>0</v>
      </c>
      <c r="H363" s="162">
        <f>SUM($H$343:$H$362)</f>
        <v>0</v>
      </c>
    </row>
    <row r="364" spans="1:8" ht="13.5" thickBot="1" x14ac:dyDescent="0.25">
      <c r="H364" s="173"/>
    </row>
    <row r="365" spans="1:8" s="39" customFormat="1" ht="13.5" thickBot="1" x14ac:dyDescent="0.3">
      <c r="A365" s="207">
        <v>15</v>
      </c>
      <c r="B365" s="211" t="s">
        <v>106</v>
      </c>
      <c r="C365" s="209" t="s">
        <v>32</v>
      </c>
      <c r="D365" s="207" t="s">
        <v>33</v>
      </c>
      <c r="E365" s="212" t="s">
        <v>34</v>
      </c>
      <c r="F365" s="206" t="s">
        <v>35</v>
      </c>
      <c r="G365" s="206" t="s">
        <v>30</v>
      </c>
      <c r="H365" s="206" t="s">
        <v>21</v>
      </c>
    </row>
    <row r="366" spans="1:8" ht="81" outlineLevel="1" x14ac:dyDescent="0.2">
      <c r="A366" s="32">
        <v>15.01</v>
      </c>
      <c r="B366" s="268" t="s">
        <v>282</v>
      </c>
      <c r="C366" s="269" t="s">
        <v>157</v>
      </c>
      <c r="D366" s="270">
        <v>159.69</v>
      </c>
      <c r="E366" s="271">
        <v>43.32</v>
      </c>
      <c r="F366" s="69">
        <f t="shared" ref="F366:F378" si="49">E366*D366</f>
        <v>6917.7708000000002</v>
      </c>
      <c r="G366" s="79">
        <v>0</v>
      </c>
      <c r="H366" s="40">
        <f t="shared" ref="H366:H379" si="50">F366*G366</f>
        <v>0</v>
      </c>
    </row>
    <row r="367" spans="1:8" ht="81" outlineLevel="1" x14ac:dyDescent="0.2">
      <c r="A367" s="30">
        <v>15.02</v>
      </c>
      <c r="B367" s="268" t="s">
        <v>283</v>
      </c>
      <c r="C367" s="269" t="s">
        <v>157</v>
      </c>
      <c r="D367" s="270">
        <v>159.6</v>
      </c>
      <c r="E367" s="271">
        <v>89.86</v>
      </c>
      <c r="F367" s="70">
        <f t="shared" si="49"/>
        <v>14341.655999999999</v>
      </c>
      <c r="G367" s="80">
        <v>0</v>
      </c>
      <c r="H367" s="41">
        <f t="shared" si="50"/>
        <v>0</v>
      </c>
    </row>
    <row r="368" spans="1:8" ht="0.95" customHeight="1" outlineLevel="1" x14ac:dyDescent="0.2">
      <c r="A368" s="30">
        <v>15.03</v>
      </c>
      <c r="B368" s="93"/>
      <c r="C368" s="94"/>
      <c r="D368" s="95">
        <v>0</v>
      </c>
      <c r="E368" s="132">
        <v>0</v>
      </c>
      <c r="F368" s="70">
        <f t="shared" si="49"/>
        <v>0</v>
      </c>
      <c r="G368" s="80">
        <v>0</v>
      </c>
      <c r="H368" s="41">
        <f t="shared" si="50"/>
        <v>0</v>
      </c>
    </row>
    <row r="369" spans="1:8" ht="0.95" customHeight="1" outlineLevel="1" x14ac:dyDescent="0.2">
      <c r="A369" s="30">
        <v>15.04</v>
      </c>
      <c r="B369" s="93"/>
      <c r="C369" s="94"/>
      <c r="D369" s="95">
        <v>0</v>
      </c>
      <c r="E369" s="132">
        <v>0</v>
      </c>
      <c r="F369" s="70">
        <f t="shared" si="49"/>
        <v>0</v>
      </c>
      <c r="G369" s="80">
        <v>0</v>
      </c>
      <c r="H369" s="41">
        <f t="shared" si="50"/>
        <v>0</v>
      </c>
    </row>
    <row r="370" spans="1:8" ht="0.95" customHeight="1" outlineLevel="1" x14ac:dyDescent="0.2">
      <c r="A370" s="30">
        <v>15.05</v>
      </c>
      <c r="B370" s="93"/>
      <c r="C370" s="94"/>
      <c r="D370" s="95">
        <v>0</v>
      </c>
      <c r="E370" s="132">
        <v>0</v>
      </c>
      <c r="F370" s="70">
        <f t="shared" si="49"/>
        <v>0</v>
      </c>
      <c r="G370" s="80">
        <v>0</v>
      </c>
      <c r="H370" s="41">
        <f t="shared" si="50"/>
        <v>0</v>
      </c>
    </row>
    <row r="371" spans="1:8" ht="0.95" customHeight="1" outlineLevel="1" x14ac:dyDescent="0.2">
      <c r="A371" s="30">
        <v>15.06</v>
      </c>
      <c r="B371" s="93"/>
      <c r="C371" s="94"/>
      <c r="D371" s="95">
        <v>0</v>
      </c>
      <c r="E371" s="132">
        <v>0</v>
      </c>
      <c r="F371" s="70">
        <f t="shared" si="49"/>
        <v>0</v>
      </c>
      <c r="G371" s="80">
        <v>0</v>
      </c>
      <c r="H371" s="41">
        <f t="shared" si="50"/>
        <v>0</v>
      </c>
    </row>
    <row r="372" spans="1:8" ht="0.95" customHeight="1" outlineLevel="1" x14ac:dyDescent="0.2">
      <c r="A372" s="30">
        <v>15.07</v>
      </c>
      <c r="B372" s="93"/>
      <c r="C372" s="94"/>
      <c r="D372" s="95">
        <v>0</v>
      </c>
      <c r="E372" s="132">
        <v>0</v>
      </c>
      <c r="F372" s="70">
        <f t="shared" si="49"/>
        <v>0</v>
      </c>
      <c r="G372" s="80">
        <v>0</v>
      </c>
      <c r="H372" s="41">
        <f t="shared" si="50"/>
        <v>0</v>
      </c>
    </row>
    <row r="373" spans="1:8" ht="0.95" customHeight="1" outlineLevel="1" x14ac:dyDescent="0.2">
      <c r="A373" s="30">
        <v>15.08</v>
      </c>
      <c r="B373" s="93"/>
      <c r="C373" s="94"/>
      <c r="D373" s="95">
        <v>0</v>
      </c>
      <c r="E373" s="132">
        <v>0</v>
      </c>
      <c r="F373" s="70">
        <f t="shared" si="49"/>
        <v>0</v>
      </c>
      <c r="G373" s="80">
        <v>0</v>
      </c>
      <c r="H373" s="41">
        <f t="shared" si="50"/>
        <v>0</v>
      </c>
    </row>
    <row r="374" spans="1:8" ht="0.95" customHeight="1" outlineLevel="1" x14ac:dyDescent="0.2">
      <c r="A374" s="30">
        <v>15.09</v>
      </c>
      <c r="B374" s="93"/>
      <c r="C374" s="94"/>
      <c r="D374" s="95">
        <v>0</v>
      </c>
      <c r="E374" s="132">
        <v>0</v>
      </c>
      <c r="F374" s="70">
        <f t="shared" si="49"/>
        <v>0</v>
      </c>
      <c r="G374" s="80">
        <v>0</v>
      </c>
      <c r="H374" s="41">
        <f t="shared" si="50"/>
        <v>0</v>
      </c>
    </row>
    <row r="375" spans="1:8" ht="0.95" customHeight="1" outlineLevel="1" x14ac:dyDescent="0.2">
      <c r="A375" s="30">
        <v>15.1</v>
      </c>
      <c r="B375" s="93"/>
      <c r="C375" s="94"/>
      <c r="D375" s="95">
        <v>0</v>
      </c>
      <c r="E375" s="132">
        <v>0</v>
      </c>
      <c r="F375" s="70">
        <f t="shared" si="49"/>
        <v>0</v>
      </c>
      <c r="G375" s="80">
        <v>0</v>
      </c>
      <c r="H375" s="41">
        <f t="shared" si="50"/>
        <v>0</v>
      </c>
    </row>
    <row r="376" spans="1:8" ht="0.95" customHeight="1" outlineLevel="1" x14ac:dyDescent="0.2">
      <c r="A376" s="30">
        <v>15.11</v>
      </c>
      <c r="B376" s="93"/>
      <c r="C376" s="94"/>
      <c r="D376" s="95">
        <v>0</v>
      </c>
      <c r="E376" s="132">
        <v>0</v>
      </c>
      <c r="F376" s="71">
        <f t="shared" si="49"/>
        <v>0</v>
      </c>
      <c r="G376" s="80">
        <v>0</v>
      </c>
      <c r="H376" s="43">
        <f t="shared" si="50"/>
        <v>0</v>
      </c>
    </row>
    <row r="377" spans="1:8" ht="0.95" customHeight="1" outlineLevel="1" x14ac:dyDescent="0.2">
      <c r="A377" s="30">
        <v>15.12</v>
      </c>
      <c r="B377" s="93"/>
      <c r="C377" s="94"/>
      <c r="D377" s="95">
        <v>0</v>
      </c>
      <c r="E377" s="132">
        <v>0</v>
      </c>
      <c r="F377" s="71">
        <f t="shared" si="49"/>
        <v>0</v>
      </c>
      <c r="G377" s="80">
        <v>0</v>
      </c>
      <c r="H377" s="43">
        <f t="shared" si="50"/>
        <v>0</v>
      </c>
    </row>
    <row r="378" spans="1:8" ht="0.95" customHeight="1" outlineLevel="1" x14ac:dyDescent="0.2">
      <c r="A378" s="30">
        <v>15.13</v>
      </c>
      <c r="B378" s="199"/>
      <c r="C378" s="200"/>
      <c r="D378" s="95">
        <v>0</v>
      </c>
      <c r="E378" s="132">
        <v>0</v>
      </c>
      <c r="F378" s="71">
        <f t="shared" si="49"/>
        <v>0</v>
      </c>
      <c r="G378" s="80">
        <v>0</v>
      </c>
      <c r="H378" s="43">
        <f t="shared" si="50"/>
        <v>0</v>
      </c>
    </row>
    <row r="379" spans="1:8" ht="0.95" customHeight="1" outlineLevel="1" thickBot="1" x14ac:dyDescent="0.25">
      <c r="A379" s="31">
        <v>15.14</v>
      </c>
      <c r="B379" s="141"/>
      <c r="C379" s="142"/>
      <c r="D379" s="135">
        <v>0</v>
      </c>
      <c r="E379" s="136">
        <v>0</v>
      </c>
      <c r="F379" s="72">
        <f t="shared" ref="F379" si="51">E379*D379</f>
        <v>0</v>
      </c>
      <c r="G379" s="80">
        <v>0</v>
      </c>
      <c r="H379" s="42">
        <f t="shared" si="50"/>
        <v>0</v>
      </c>
    </row>
    <row r="380" spans="1:8" ht="13.5" thickBot="1" x14ac:dyDescent="0.25">
      <c r="D380" s="163"/>
      <c r="E380" s="164" t="s">
        <v>50</v>
      </c>
      <c r="F380" s="127">
        <f>SUM($F$366:$F$379)</f>
        <v>21259.426800000001</v>
      </c>
      <c r="G380" s="188">
        <f>IFERROR(H380/F380,"0.00%")</f>
        <v>0</v>
      </c>
      <c r="H380" s="162">
        <f>SUM($H$366:$H$379)</f>
        <v>0</v>
      </c>
    </row>
    <row r="381" spans="1:8" ht="13.5" thickBot="1" x14ac:dyDescent="0.25">
      <c r="H381" s="50"/>
    </row>
    <row r="382" spans="1:8" ht="20.25" customHeight="1" thickBot="1" x14ac:dyDescent="0.25">
      <c r="A382" s="151"/>
      <c r="B382" s="152"/>
      <c r="C382" s="153"/>
      <c r="D382" s="154"/>
      <c r="E382" s="259" t="s">
        <v>116</v>
      </c>
      <c r="F382" s="158">
        <f>$F$19+$F$44+$F$67+$F$92+$F$118+$F$141+$F$164+$F$182+$F$205+$F$228+$F$280+$F$326+$F$340+$F$363+$F$380+$F$303</f>
        <v>2679330.4843190229</v>
      </c>
      <c r="G382" s="156"/>
      <c r="H382" s="157"/>
    </row>
    <row r="384" spans="1:8" ht="15" customHeight="1" x14ac:dyDescent="0.2">
      <c r="A384" s="299"/>
      <c r="B384" s="48"/>
      <c r="D384" s="49"/>
      <c r="E384" s="46" t="s">
        <v>51</v>
      </c>
      <c r="F384" s="58">
        <f>$F$382</f>
        <v>2679330.4843190229</v>
      </c>
      <c r="G384" s="51"/>
      <c r="H384" s="52"/>
    </row>
    <row r="385" spans="1:10" ht="15" customHeight="1" x14ac:dyDescent="0.2">
      <c r="A385" s="299"/>
      <c r="D385" s="59"/>
      <c r="E385" s="260"/>
      <c r="F385" s="50"/>
      <c r="G385" s="51"/>
      <c r="H385" s="52"/>
    </row>
    <row r="386" spans="1:10" ht="15" customHeight="1" x14ac:dyDescent="0.2">
      <c r="A386" s="299"/>
      <c r="D386" s="59" t="s">
        <v>82</v>
      </c>
      <c r="E386" s="60" t="s">
        <v>83</v>
      </c>
      <c r="F386" s="83">
        <v>1200000</v>
      </c>
      <c r="G386" s="51"/>
      <c r="H386" s="52"/>
      <c r="J386" s="150"/>
    </row>
    <row r="387" spans="1:10" ht="15" customHeight="1" thickBot="1" x14ac:dyDescent="0.25">
      <c r="A387" s="299"/>
      <c r="D387" s="59"/>
      <c r="E387" s="260"/>
      <c r="F387" s="50"/>
      <c r="G387" s="51"/>
      <c r="H387" s="52"/>
    </row>
    <row r="388" spans="1:10" ht="15.75" customHeight="1" thickBot="1" x14ac:dyDescent="0.3">
      <c r="A388" s="300"/>
      <c r="B388" s="53"/>
      <c r="C388" s="54"/>
      <c r="D388" s="55"/>
      <c r="E388" s="261" t="s">
        <v>107</v>
      </c>
      <c r="F388" s="263">
        <f>F384</f>
        <v>2679330.4843190229</v>
      </c>
      <c r="G388" s="56"/>
      <c r="H388" s="57"/>
    </row>
  </sheetData>
  <mergeCells count="4">
    <mergeCell ref="A384:A388"/>
    <mergeCell ref="A2:H2"/>
    <mergeCell ref="A4:H4"/>
    <mergeCell ref="J38:P40"/>
  </mergeCells>
  <pageMargins left="0.75" right="0.75" top="1" bottom="1" header="0" footer="0"/>
  <pageSetup scale="70" orientation="portrait" r:id="rId1"/>
  <headerFooter alignWithMargins="0">
    <oddFooter>&amp;C&amp;1#&amp;"Calibri"&amp;10&amp;K000000INTERNAL</oddFooter>
    <evenFooter>&amp;LINTERNAL</evenFooter>
    <firstFooter>&amp;LINTERNAL</firstFooter>
  </headerFooter>
  <rowBreaks count="7" manualBreakCount="7">
    <brk id="44" max="7" man="1"/>
    <brk id="103" max="7" man="1"/>
    <brk id="119" max="7" man="1"/>
    <brk id="182" max="7" man="1"/>
    <brk id="228" max="7" man="1"/>
    <brk id="303" max="7" man="1"/>
    <brk id="340" max="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X61"/>
  <sheetViews>
    <sheetView showGridLines="0" zoomScale="130" zoomScaleNormal="130" zoomScaleSheetLayoutView="115" workbookViewId="0">
      <selection activeCell="D27" sqref="D27"/>
    </sheetView>
  </sheetViews>
  <sheetFormatPr baseColWidth="10" defaultColWidth="11.42578125" defaultRowHeight="12.75" x14ac:dyDescent="0.2"/>
  <cols>
    <col min="1" max="1" width="0.7109375" style="4" customWidth="1"/>
    <col min="2" max="2" width="4.140625" style="4" customWidth="1"/>
    <col min="3" max="3" width="32.7109375" style="4" customWidth="1"/>
    <col min="4" max="4" width="17.28515625" style="4" customWidth="1"/>
    <col min="5" max="5" width="8.7109375" style="4" customWidth="1"/>
    <col min="6" max="8" width="12.7109375" style="4" customWidth="1"/>
    <col min="9" max="10" width="16.7109375" style="4" customWidth="1"/>
    <col min="11" max="11" width="1.85546875" style="4" customWidth="1"/>
    <col min="12" max="12" width="16.7109375" style="4" customWidth="1"/>
    <col min="13" max="13" width="12.85546875" style="4" customWidth="1"/>
    <col min="14" max="14" width="11.42578125" style="4"/>
    <col min="15" max="15" width="23.85546875" style="4" bestFit="1" customWidth="1"/>
    <col min="16" max="16384" width="11.42578125" style="4"/>
  </cols>
  <sheetData>
    <row r="2" spans="2:24" ht="15" customHeight="1" x14ac:dyDescent="0.25">
      <c r="B2" s="302" t="s">
        <v>117</v>
      </c>
      <c r="C2" s="302"/>
      <c r="D2" s="302"/>
      <c r="E2" s="302"/>
      <c r="F2" s="302"/>
      <c r="G2" s="302"/>
      <c r="H2" s="302"/>
      <c r="I2" s="302"/>
      <c r="J2" s="302"/>
      <c r="K2" s="302"/>
      <c r="L2" s="302"/>
      <c r="M2" s="302"/>
    </row>
    <row r="3" spans="2:24" s="16" customFormat="1" ht="13.5" thickBot="1" x14ac:dyDescent="0.25">
      <c r="O3" s="87"/>
      <c r="P3" s="319"/>
      <c r="Q3" s="319"/>
      <c r="R3" s="319"/>
      <c r="S3" s="319"/>
      <c r="T3" s="319"/>
      <c r="U3" s="319"/>
      <c r="V3" s="319"/>
      <c r="W3" s="319"/>
      <c r="X3" s="319"/>
    </row>
    <row r="4" spans="2:24" s="16" customFormat="1" ht="13.5" thickBot="1" x14ac:dyDescent="0.25">
      <c r="C4" s="2"/>
      <c r="E4" s="2"/>
      <c r="F4" s="2"/>
      <c r="G4" s="2"/>
      <c r="H4" s="2"/>
      <c r="J4" s="2" t="s">
        <v>110</v>
      </c>
      <c r="K4" s="4"/>
      <c r="L4" s="332"/>
      <c r="M4" s="333"/>
      <c r="O4" s="87"/>
      <c r="P4" s="320"/>
      <c r="Q4" s="320"/>
      <c r="R4" s="320"/>
      <c r="S4" s="320"/>
      <c r="T4" s="320"/>
      <c r="U4" s="320"/>
      <c r="V4" s="320"/>
      <c r="W4" s="320"/>
      <c r="X4" s="320"/>
    </row>
    <row r="5" spans="2:24" s="16" customFormat="1" x14ac:dyDescent="0.2">
      <c r="O5" s="87"/>
      <c r="P5" s="321"/>
      <c r="Q5" s="321"/>
      <c r="R5" s="321"/>
      <c r="S5" s="321"/>
      <c r="T5" s="321"/>
      <c r="U5" s="321"/>
      <c r="V5" s="321"/>
      <c r="W5" s="321"/>
      <c r="X5" s="321"/>
    </row>
    <row r="6" spans="2:24" s="16" customFormat="1" ht="12.75" customHeight="1" x14ac:dyDescent="0.2">
      <c r="C6" s="20" t="s">
        <v>0</v>
      </c>
      <c r="D6" s="323" t="s">
        <v>299</v>
      </c>
      <c r="E6" s="324"/>
      <c r="F6" s="324"/>
      <c r="G6" s="324"/>
      <c r="H6" s="325"/>
      <c r="J6" s="22" t="s">
        <v>4</v>
      </c>
      <c r="L6" s="329" t="s">
        <v>149</v>
      </c>
      <c r="M6" s="331"/>
      <c r="O6" s="87"/>
      <c r="P6" s="321"/>
      <c r="Q6" s="321"/>
      <c r="R6" s="321"/>
      <c r="S6" s="321"/>
      <c r="T6" s="321"/>
      <c r="U6" s="321"/>
      <c r="V6" s="321"/>
      <c r="W6" s="321"/>
      <c r="X6" s="321"/>
    </row>
    <row r="7" spans="2:24" s="1" customFormat="1" ht="6.95" customHeight="1" x14ac:dyDescent="0.2">
      <c r="C7" s="20"/>
      <c r="D7" s="17"/>
      <c r="F7" s="17"/>
      <c r="G7" s="20"/>
      <c r="H7" s="17"/>
      <c r="J7" s="22"/>
      <c r="L7" s="17"/>
      <c r="M7" s="17"/>
    </row>
    <row r="8" spans="2:24" s="16" customFormat="1" ht="12.75" customHeight="1" x14ac:dyDescent="0.2">
      <c r="C8" s="20" t="s">
        <v>1</v>
      </c>
      <c r="D8" s="326" t="s">
        <v>300</v>
      </c>
      <c r="E8" s="327"/>
      <c r="F8" s="327"/>
      <c r="G8" s="327"/>
      <c r="H8" s="328"/>
      <c r="J8" s="22" t="s">
        <v>27</v>
      </c>
      <c r="L8" s="334"/>
      <c r="M8" s="335"/>
      <c r="O8" s="87"/>
      <c r="P8" s="321"/>
      <c r="Q8" s="321"/>
      <c r="R8" s="321"/>
      <c r="S8" s="321"/>
      <c r="T8" s="321"/>
      <c r="U8" s="321"/>
      <c r="V8" s="321"/>
      <c r="W8" s="321"/>
      <c r="X8" s="321"/>
    </row>
    <row r="9" spans="2:24" s="1" customFormat="1" ht="6.95" customHeight="1" x14ac:dyDescent="0.2">
      <c r="C9" s="20"/>
      <c r="D9" s="17"/>
      <c r="F9" s="17"/>
      <c r="G9" s="20"/>
      <c r="H9" s="17"/>
      <c r="M9" s="17"/>
    </row>
    <row r="10" spans="2:24" s="16" customFormat="1" ht="12.75" customHeight="1" x14ac:dyDescent="0.2">
      <c r="C10" s="20" t="s">
        <v>2</v>
      </c>
      <c r="D10" s="329" t="s">
        <v>301</v>
      </c>
      <c r="E10" s="330"/>
      <c r="F10" s="330"/>
      <c r="G10" s="330"/>
      <c r="H10" s="331"/>
      <c r="J10" s="22" t="s">
        <v>26</v>
      </c>
      <c r="L10" s="213">
        <v>119</v>
      </c>
      <c r="M10" s="17" t="s">
        <v>25</v>
      </c>
      <c r="O10" s="87"/>
      <c r="P10" s="320"/>
      <c r="Q10" s="320"/>
      <c r="R10" s="320"/>
      <c r="S10" s="320"/>
      <c r="T10" s="320"/>
      <c r="U10" s="320"/>
      <c r="V10" s="320"/>
      <c r="W10" s="320"/>
      <c r="X10" s="320"/>
    </row>
    <row r="11" spans="2:24" s="1" customFormat="1" ht="6.95" customHeight="1" x14ac:dyDescent="0.2">
      <c r="C11" s="20"/>
      <c r="D11" s="144"/>
      <c r="F11" s="17"/>
      <c r="G11" s="20"/>
      <c r="H11" s="17"/>
      <c r="J11" s="22"/>
      <c r="L11" s="17"/>
      <c r="M11" s="17"/>
    </row>
    <row r="12" spans="2:24" s="16" customFormat="1" x14ac:dyDescent="0.2">
      <c r="C12" s="21" t="s">
        <v>19</v>
      </c>
      <c r="D12" s="329" t="s">
        <v>302</v>
      </c>
      <c r="E12" s="330"/>
      <c r="F12" s="330"/>
      <c r="G12" s="330"/>
      <c r="H12" s="331"/>
      <c r="J12" s="22" t="s">
        <v>23</v>
      </c>
      <c r="L12" s="213"/>
      <c r="M12" s="17" t="s">
        <v>25</v>
      </c>
      <c r="O12" s="87"/>
      <c r="P12" s="320"/>
      <c r="Q12" s="320"/>
      <c r="R12" s="320"/>
      <c r="S12" s="320"/>
      <c r="T12" s="320"/>
      <c r="U12" s="320"/>
      <c r="V12" s="320"/>
      <c r="W12" s="320"/>
      <c r="X12" s="320"/>
    </row>
    <row r="13" spans="2:24" s="1" customFormat="1" ht="6.95" customHeight="1" x14ac:dyDescent="0.2">
      <c r="C13" s="20"/>
      <c r="D13" s="144"/>
      <c r="F13" s="17"/>
      <c r="G13" s="20"/>
      <c r="H13" s="19"/>
      <c r="J13" s="22"/>
      <c r="L13" s="17"/>
      <c r="M13" s="17"/>
    </row>
    <row r="14" spans="2:24" s="16" customFormat="1" x14ac:dyDescent="0.2">
      <c r="C14" s="21" t="s">
        <v>3</v>
      </c>
      <c r="D14" s="329" t="s">
        <v>303</v>
      </c>
      <c r="E14" s="330"/>
      <c r="F14" s="330"/>
      <c r="G14" s="330"/>
      <c r="H14" s="331"/>
      <c r="J14" s="22" t="s">
        <v>24</v>
      </c>
      <c r="L14" s="214">
        <v>159.6</v>
      </c>
      <c r="M14" s="17" t="s">
        <v>25</v>
      </c>
      <c r="O14" s="87"/>
      <c r="P14" s="319"/>
      <c r="Q14" s="319"/>
      <c r="R14" s="319"/>
      <c r="S14" s="319"/>
      <c r="T14" s="319"/>
      <c r="U14" s="319"/>
      <c r="V14" s="319"/>
      <c r="W14" s="319"/>
      <c r="X14" s="319"/>
    </row>
    <row r="15" spans="2:24" s="1" customFormat="1" ht="6.95" customHeight="1" x14ac:dyDescent="0.2">
      <c r="C15" s="20"/>
      <c r="D15" s="17"/>
      <c r="E15" s="17"/>
      <c r="F15" s="20"/>
      <c r="G15" s="17"/>
      <c r="H15" s="17"/>
      <c r="I15" s="17"/>
      <c r="J15" s="17"/>
    </row>
    <row r="16" spans="2:24" x14ac:dyDescent="0.2">
      <c r="C16" s="18"/>
      <c r="D16" s="18"/>
      <c r="E16" s="18"/>
      <c r="F16" s="23"/>
      <c r="G16" s="18"/>
      <c r="H16" s="18"/>
      <c r="I16" s="17"/>
      <c r="J16" s="18"/>
      <c r="P16" s="88"/>
      <c r="Q16" s="88"/>
      <c r="R16" s="88"/>
      <c r="S16" s="88"/>
      <c r="T16" s="88"/>
      <c r="U16" s="88"/>
      <c r="V16" s="88"/>
      <c r="W16" s="88"/>
      <c r="X16" s="88"/>
    </row>
    <row r="17" spans="2:24" ht="13.5" thickBot="1" x14ac:dyDescent="0.25">
      <c r="F17" s="16"/>
      <c r="G17" s="16"/>
      <c r="H17" s="16"/>
      <c r="I17" s="16"/>
      <c r="J17" s="16"/>
      <c r="P17" s="88"/>
      <c r="Q17" s="88"/>
      <c r="R17" s="88"/>
      <c r="S17" s="88"/>
      <c r="T17" s="88"/>
      <c r="U17" s="88"/>
      <c r="V17" s="88"/>
      <c r="W17" s="88"/>
      <c r="X17" s="88"/>
    </row>
    <row r="18" spans="2:24" s="5" customFormat="1" ht="16.5" customHeight="1" x14ac:dyDescent="0.2">
      <c r="B18" s="317" t="s">
        <v>22</v>
      </c>
      <c r="C18" s="313" t="s">
        <v>132</v>
      </c>
      <c r="D18" s="313" t="s">
        <v>133</v>
      </c>
      <c r="E18" s="313" t="s">
        <v>134</v>
      </c>
      <c r="F18" s="313" t="s">
        <v>135</v>
      </c>
      <c r="G18" s="313" t="s">
        <v>136</v>
      </c>
      <c r="H18" s="313" t="s">
        <v>137</v>
      </c>
      <c r="I18" s="313" t="s">
        <v>138</v>
      </c>
      <c r="J18" s="315" t="s">
        <v>139</v>
      </c>
      <c r="K18" s="254"/>
      <c r="L18" s="317" t="s">
        <v>140</v>
      </c>
      <c r="M18" s="315" t="s">
        <v>141</v>
      </c>
      <c r="O18" s="87"/>
      <c r="P18" s="88"/>
      <c r="Q18" s="88"/>
      <c r="R18" s="88"/>
      <c r="S18" s="88"/>
      <c r="T18" s="88"/>
      <c r="U18" s="88"/>
      <c r="V18" s="88"/>
      <c r="W18" s="88"/>
      <c r="X18" s="88"/>
    </row>
    <row r="19" spans="2:24" s="15" customFormat="1" ht="16.5" customHeight="1" thickBot="1" x14ac:dyDescent="0.25">
      <c r="B19" s="318"/>
      <c r="C19" s="314"/>
      <c r="D19" s="314"/>
      <c r="E19" s="314"/>
      <c r="F19" s="314"/>
      <c r="G19" s="314"/>
      <c r="H19" s="314"/>
      <c r="I19" s="314"/>
      <c r="J19" s="316"/>
      <c r="K19" s="254"/>
      <c r="L19" s="318"/>
      <c r="M19" s="316"/>
      <c r="O19" s="87"/>
      <c r="P19" s="319"/>
      <c r="Q19" s="319"/>
      <c r="R19" s="319"/>
      <c r="S19" s="319"/>
      <c r="T19" s="319"/>
      <c r="U19" s="319"/>
      <c r="V19" s="319"/>
      <c r="W19" s="319"/>
      <c r="X19" s="319"/>
    </row>
    <row r="20" spans="2:24" s="5" customFormat="1" ht="15" customHeight="1" x14ac:dyDescent="0.2">
      <c r="B20" s="227">
        <v>0</v>
      </c>
      <c r="C20" s="228" t="str">
        <f>'PRESUPUESTO DESGLOSADO'!B6</f>
        <v xml:space="preserve">BARDAS  </v>
      </c>
      <c r="D20" s="124">
        <f>'PRESUPUESTO DESGLOSADO'!F19</f>
        <v>0</v>
      </c>
      <c r="E20" s="229">
        <f>+D20/D38</f>
        <v>0</v>
      </c>
      <c r="F20" s="230">
        <v>0</v>
      </c>
      <c r="G20" s="231">
        <f t="shared" ref="G20:G26" si="0">H20-F20</f>
        <v>0</v>
      </c>
      <c r="H20" s="232" t="str">
        <f>'PRESUPUESTO DESGLOSADO'!G19</f>
        <v>0.00%</v>
      </c>
      <c r="I20" s="124">
        <f t="shared" ref="I20:I35" si="1">D20*H20</f>
        <v>0</v>
      </c>
      <c r="J20" s="233">
        <f t="shared" ref="J20:J35" si="2">D20-I20</f>
        <v>0</v>
      </c>
      <c r="K20" s="61"/>
      <c r="L20" s="120">
        <v>0</v>
      </c>
      <c r="M20" s="231" t="e">
        <f>1-(D20/L20)</f>
        <v>#DIV/0!</v>
      </c>
      <c r="O20" s="87"/>
      <c r="P20" s="88"/>
      <c r="Q20" s="88"/>
      <c r="R20" s="88"/>
      <c r="S20" s="88"/>
      <c r="T20" s="88"/>
      <c r="U20" s="88"/>
      <c r="V20" s="88"/>
      <c r="W20" s="88"/>
      <c r="X20" s="88"/>
    </row>
    <row r="21" spans="2:24" s="5" customFormat="1" ht="15" customHeight="1" x14ac:dyDescent="0.2">
      <c r="B21" s="12">
        <v>1</v>
      </c>
      <c r="C21" s="6" t="str">
        <f>'PRESUPUESTO DESGLOSADO'!B21</f>
        <v>PRELIMINARES, ESTRUCTURA, ALBAÑILERÍA, ACABADOS</v>
      </c>
      <c r="D21" s="124">
        <f>'PRESUPUESTO DESGLOSADO'!F44</f>
        <v>260578.8445780183</v>
      </c>
      <c r="E21" s="115">
        <f t="shared" ref="E21:E35" si="3">+D21/$D$38</f>
        <v>9.7255208382495184E-2</v>
      </c>
      <c r="F21" s="116">
        <v>0</v>
      </c>
      <c r="G21" s="117">
        <f t="shared" si="0"/>
        <v>0</v>
      </c>
      <c r="H21" s="114">
        <f>'PRESUPUESTO DESGLOSADO'!G44</f>
        <v>0</v>
      </c>
      <c r="I21" s="118">
        <f t="shared" si="1"/>
        <v>0</v>
      </c>
      <c r="J21" s="119">
        <f t="shared" si="2"/>
        <v>260578.8445780183</v>
      </c>
      <c r="K21" s="61"/>
      <c r="L21" s="120">
        <v>0</v>
      </c>
      <c r="M21" s="117" t="e">
        <f t="shared" ref="M21:M35" si="4">1-(D21/L21)</f>
        <v>#DIV/0!</v>
      </c>
    </row>
    <row r="22" spans="2:24" s="5" customFormat="1" ht="15" customHeight="1" x14ac:dyDescent="0.2">
      <c r="B22" s="12">
        <v>2</v>
      </c>
      <c r="C22" s="6" t="str">
        <f>'PRESUPUESTO DESGLOSADO'!B46</f>
        <v>CIMENTACION</v>
      </c>
      <c r="D22" s="124">
        <f>'PRESUPUESTO DESGLOSADO'!F67</f>
        <v>218644.83570475609</v>
      </c>
      <c r="E22" s="115">
        <f t="shared" si="3"/>
        <v>8.1604280242542279E-2</v>
      </c>
      <c r="F22" s="116">
        <v>0</v>
      </c>
      <c r="G22" s="117">
        <f t="shared" si="0"/>
        <v>0</v>
      </c>
      <c r="H22" s="114">
        <f>'PRESUPUESTO DESGLOSADO'!G67</f>
        <v>0</v>
      </c>
      <c r="I22" s="118">
        <f t="shared" si="1"/>
        <v>0</v>
      </c>
      <c r="J22" s="119">
        <f t="shared" si="2"/>
        <v>218644.83570475609</v>
      </c>
      <c r="K22" s="61"/>
      <c r="L22" s="120">
        <v>0</v>
      </c>
      <c r="M22" s="117" t="e">
        <f t="shared" si="4"/>
        <v>#DIV/0!</v>
      </c>
    </row>
    <row r="23" spans="2:24" s="5" customFormat="1" ht="15" customHeight="1" x14ac:dyDescent="0.2">
      <c r="B23" s="86">
        <v>3</v>
      </c>
      <c r="C23" s="6" t="str">
        <f>'PRESUPUESTO DESGLOSADO'!B69</f>
        <v>ESTRUCTURA</v>
      </c>
      <c r="D23" s="124">
        <f>'PRESUPUESTO DESGLOSADO'!F92</f>
        <v>985494.25861468352</v>
      </c>
      <c r="E23" s="115">
        <f t="shared" si="3"/>
        <v>0.36781362522554067</v>
      </c>
      <c r="F23" s="116">
        <v>0</v>
      </c>
      <c r="G23" s="117">
        <f t="shared" si="0"/>
        <v>0</v>
      </c>
      <c r="H23" s="114">
        <f>'PRESUPUESTO DESGLOSADO'!G92</f>
        <v>0</v>
      </c>
      <c r="I23" s="118">
        <f t="shared" si="1"/>
        <v>0</v>
      </c>
      <c r="J23" s="119">
        <f t="shared" si="2"/>
        <v>985494.25861468352</v>
      </c>
      <c r="K23" s="61"/>
      <c r="L23" s="120">
        <v>0</v>
      </c>
      <c r="M23" s="117" t="e">
        <f t="shared" si="4"/>
        <v>#DIV/0!</v>
      </c>
    </row>
    <row r="24" spans="2:24" s="5" customFormat="1" ht="15" customHeight="1" x14ac:dyDescent="0.2">
      <c r="B24" s="12">
        <v>4</v>
      </c>
      <c r="C24" s="6" t="str">
        <f>'PRESUPUESTO DESGLOSADO'!B94</f>
        <v>ALBAÑILERIA</v>
      </c>
      <c r="D24" s="124">
        <f>'PRESUPUESTO DESGLOSADO'!F118</f>
        <v>498856.37086389301</v>
      </c>
      <c r="E24" s="115">
        <f t="shared" si="3"/>
        <v>0.18618694998003654</v>
      </c>
      <c r="F24" s="116">
        <v>0</v>
      </c>
      <c r="G24" s="117">
        <f t="shared" si="0"/>
        <v>0</v>
      </c>
      <c r="H24" s="114">
        <f>'PRESUPUESTO DESGLOSADO'!G116</f>
        <v>0</v>
      </c>
      <c r="I24" s="118">
        <f t="shared" si="1"/>
        <v>0</v>
      </c>
      <c r="J24" s="119">
        <f t="shared" si="2"/>
        <v>498856.37086389301</v>
      </c>
      <c r="K24" s="61"/>
      <c r="L24" s="120">
        <v>0</v>
      </c>
      <c r="M24" s="117" t="e">
        <f t="shared" si="4"/>
        <v>#DIV/0!</v>
      </c>
    </row>
    <row r="25" spans="2:24" s="5" customFormat="1" ht="15" customHeight="1" x14ac:dyDescent="0.2">
      <c r="B25" s="12">
        <v>5</v>
      </c>
      <c r="C25" s="6" t="str">
        <f>'PRESUPUESTO DESGLOSADO'!B120</f>
        <v>COCINA</v>
      </c>
      <c r="D25" s="124">
        <f>'PRESUPUESTO DESGLOSADO'!F141</f>
        <v>61123</v>
      </c>
      <c r="E25" s="115">
        <f t="shared" si="3"/>
        <v>2.2812788626758371E-2</v>
      </c>
      <c r="F25" s="116">
        <v>0</v>
      </c>
      <c r="G25" s="117">
        <f t="shared" si="0"/>
        <v>0</v>
      </c>
      <c r="H25" s="114">
        <f>'PRESUPUESTO DESGLOSADO'!G141</f>
        <v>0</v>
      </c>
      <c r="I25" s="118">
        <f t="shared" si="1"/>
        <v>0</v>
      </c>
      <c r="J25" s="119">
        <f t="shared" si="2"/>
        <v>61123</v>
      </c>
      <c r="K25" s="61"/>
      <c r="L25" s="120">
        <v>0</v>
      </c>
      <c r="M25" s="117" t="e">
        <f t="shared" si="4"/>
        <v>#DIV/0!</v>
      </c>
    </row>
    <row r="26" spans="2:24" s="5" customFormat="1" ht="15" customHeight="1" x14ac:dyDescent="0.2">
      <c r="B26" s="86">
        <v>6</v>
      </c>
      <c r="C26" s="6" t="str">
        <f>'PRESUPUESTO DESGLOSADO'!B143</f>
        <v>AZOTEA</v>
      </c>
      <c r="D26" s="124">
        <f>'PRESUPUESTO DESGLOSADO'!F164</f>
        <v>88279.807100486709</v>
      </c>
      <c r="E26" s="115">
        <f t="shared" si="3"/>
        <v>3.2948457690139654E-2</v>
      </c>
      <c r="F26" s="116">
        <v>0</v>
      </c>
      <c r="G26" s="117">
        <f t="shared" si="0"/>
        <v>0</v>
      </c>
      <c r="H26" s="114">
        <f>'PRESUPUESTO DESGLOSADO'!G164</f>
        <v>0</v>
      </c>
      <c r="I26" s="118">
        <f t="shared" si="1"/>
        <v>0</v>
      </c>
      <c r="J26" s="119">
        <f t="shared" si="2"/>
        <v>88279.807100486709</v>
      </c>
      <c r="K26" s="61"/>
      <c r="L26" s="120">
        <v>0</v>
      </c>
      <c r="M26" s="117" t="e">
        <f t="shared" si="4"/>
        <v>#DIV/0!</v>
      </c>
    </row>
    <row r="27" spans="2:24" s="5" customFormat="1" ht="15" customHeight="1" x14ac:dyDescent="0.2">
      <c r="B27" s="12">
        <v>7</v>
      </c>
      <c r="C27" s="6" t="str">
        <f>'PRESUPUESTO DESGLOSADO'!B166</f>
        <v>ACABADOS Y RECUBRIMIENTOS</v>
      </c>
      <c r="D27" s="124">
        <f>'PRESUPUESTO DESGLOSADO'!F182</f>
        <v>132311.61955</v>
      </c>
      <c r="E27" s="115">
        <f t="shared" si="3"/>
        <v>4.9382343956582961E-2</v>
      </c>
      <c r="F27" s="116">
        <v>0</v>
      </c>
      <c r="G27" s="117">
        <f t="shared" ref="G27:G34" si="5">H27-F27</f>
        <v>0</v>
      </c>
      <c r="H27" s="114">
        <f>'PRESUPUESTO DESGLOSADO'!G182</f>
        <v>0</v>
      </c>
      <c r="I27" s="118">
        <f t="shared" si="1"/>
        <v>0</v>
      </c>
      <c r="J27" s="119">
        <f t="shared" si="2"/>
        <v>132311.61955</v>
      </c>
      <c r="K27" s="61"/>
      <c r="L27" s="120">
        <v>0</v>
      </c>
      <c r="M27" s="117" t="e">
        <f t="shared" si="4"/>
        <v>#DIV/0!</v>
      </c>
    </row>
    <row r="28" spans="2:24" s="5" customFormat="1" ht="15" customHeight="1" x14ac:dyDescent="0.2">
      <c r="B28" s="12">
        <v>8</v>
      </c>
      <c r="C28" s="6" t="str">
        <f>'PRESUPUESTO DESGLOSADO'!B184</f>
        <v>PINTURA Y TABLAROCA</v>
      </c>
      <c r="D28" s="124">
        <f>'PRESUPUESTO DESGLOSADO'!F205</f>
        <v>49303.463000000003</v>
      </c>
      <c r="E28" s="115">
        <f t="shared" si="3"/>
        <v>1.8401411579703257E-2</v>
      </c>
      <c r="F28" s="116">
        <v>0</v>
      </c>
      <c r="G28" s="117">
        <f t="shared" si="5"/>
        <v>0</v>
      </c>
      <c r="H28" s="114">
        <f>'PRESUPUESTO DESGLOSADO'!G205</f>
        <v>0</v>
      </c>
      <c r="I28" s="118">
        <f t="shared" si="1"/>
        <v>0</v>
      </c>
      <c r="J28" s="119">
        <f t="shared" si="2"/>
        <v>49303.463000000003</v>
      </c>
      <c r="K28" s="61"/>
      <c r="L28" s="120">
        <v>0</v>
      </c>
      <c r="M28" s="117" t="e">
        <f t="shared" si="4"/>
        <v>#DIV/0!</v>
      </c>
    </row>
    <row r="29" spans="2:24" s="5" customFormat="1" ht="15" customHeight="1" x14ac:dyDescent="0.2">
      <c r="B29" s="86">
        <v>9</v>
      </c>
      <c r="C29" s="6" t="str">
        <f>'PRESUPUESTO DESGLOSADO'!B207</f>
        <v>EXTERIORES</v>
      </c>
      <c r="D29" s="124">
        <f>'PRESUPUESTO DESGLOSADO'!F228</f>
        <v>40565.112836018321</v>
      </c>
      <c r="E29" s="115">
        <f t="shared" si="3"/>
        <v>1.5140018401398635E-2</v>
      </c>
      <c r="F29" s="116">
        <v>0</v>
      </c>
      <c r="G29" s="117">
        <f t="shared" si="5"/>
        <v>0</v>
      </c>
      <c r="H29" s="114">
        <f>'PRESUPUESTO DESGLOSADO'!G228</f>
        <v>0</v>
      </c>
      <c r="I29" s="118">
        <f t="shared" si="1"/>
        <v>0</v>
      </c>
      <c r="J29" s="119">
        <f t="shared" si="2"/>
        <v>40565.112836018321</v>
      </c>
      <c r="K29" s="61"/>
      <c r="L29" s="120">
        <v>0</v>
      </c>
      <c r="M29" s="117" t="e">
        <f t="shared" si="4"/>
        <v>#DIV/0!</v>
      </c>
    </row>
    <row r="30" spans="2:24" s="5" customFormat="1" ht="15" customHeight="1" x14ac:dyDescent="0.2">
      <c r="B30" s="12">
        <v>10</v>
      </c>
      <c r="C30" s="6" t="str">
        <f>'PRESUPUESTO DESGLOSADO'!B230</f>
        <v>INSTALACIONES HIDRAULICAS, SANITARIAS, ELECTRICAS, GAS, TELEFONO ETC</v>
      </c>
      <c r="D30" s="124">
        <f>'PRESUPUESTO DESGLOSADO'!F280</f>
        <v>110386.06228080559</v>
      </c>
      <c r="E30" s="115">
        <f t="shared" si="3"/>
        <v>4.119912154429925E-2</v>
      </c>
      <c r="F30" s="116">
        <v>0</v>
      </c>
      <c r="G30" s="117">
        <f t="shared" si="5"/>
        <v>0</v>
      </c>
      <c r="H30" s="114">
        <f>'PRESUPUESTO DESGLOSADO'!G280</f>
        <v>0</v>
      </c>
      <c r="I30" s="118">
        <f t="shared" si="1"/>
        <v>0</v>
      </c>
      <c r="J30" s="119">
        <f t="shared" si="2"/>
        <v>110386.06228080559</v>
      </c>
      <c r="K30" s="61"/>
      <c r="L30" s="120">
        <v>0</v>
      </c>
      <c r="M30" s="117" t="e">
        <f t="shared" si="4"/>
        <v>#DIV/0!</v>
      </c>
    </row>
    <row r="31" spans="2:24" s="5" customFormat="1" ht="15" customHeight="1" x14ac:dyDescent="0.2">
      <c r="B31" s="12">
        <v>11</v>
      </c>
      <c r="C31" s="6" t="str">
        <f>'PRESUPUESTO DESGLOSADO'!B282</f>
        <v>MUEBLES DE BAÑO, ACCESORIOS Y EQUIPOS</v>
      </c>
      <c r="D31" s="124">
        <f>'PRESUPUESTO DESGLOSADO'!F303</f>
        <v>91228.550000000017</v>
      </c>
      <c r="E31" s="115">
        <f t="shared" si="3"/>
        <v>3.4049009830598262E-2</v>
      </c>
      <c r="F31" s="116">
        <v>0</v>
      </c>
      <c r="G31" s="117">
        <f t="shared" si="5"/>
        <v>0</v>
      </c>
      <c r="H31" s="114">
        <f>'PRESUPUESTO DESGLOSADO'!G303</f>
        <v>0</v>
      </c>
      <c r="I31" s="118">
        <f t="shared" si="1"/>
        <v>0</v>
      </c>
      <c r="J31" s="119">
        <f t="shared" si="2"/>
        <v>91228.550000000017</v>
      </c>
      <c r="K31" s="61"/>
      <c r="L31" s="120">
        <v>0</v>
      </c>
      <c r="M31" s="117" t="e">
        <f t="shared" si="4"/>
        <v>#DIV/0!</v>
      </c>
    </row>
    <row r="32" spans="2:24" s="5" customFormat="1" ht="15" customHeight="1" x14ac:dyDescent="0.2">
      <c r="B32" s="86">
        <v>12</v>
      </c>
      <c r="C32" s="6" t="str">
        <f>'PRESUPUESTO DESGLOSADO'!B305</f>
        <v>AIRE ACONDICIONADO</v>
      </c>
      <c r="D32" s="124">
        <f>'PRESUPUESTO DESGLOSADO'!F326</f>
        <v>0</v>
      </c>
      <c r="E32" s="115">
        <f t="shared" si="3"/>
        <v>0</v>
      </c>
      <c r="F32" s="116">
        <v>0</v>
      </c>
      <c r="G32" s="117">
        <f t="shared" si="5"/>
        <v>0</v>
      </c>
      <c r="H32" s="114" t="str">
        <f>'PRESUPUESTO DESGLOSADO'!G326</f>
        <v>0.00%</v>
      </c>
      <c r="I32" s="118">
        <f t="shared" si="1"/>
        <v>0</v>
      </c>
      <c r="J32" s="119">
        <f t="shared" si="2"/>
        <v>0</v>
      </c>
      <c r="K32" s="61"/>
      <c r="L32" s="120">
        <v>0</v>
      </c>
      <c r="M32" s="117" t="e">
        <f t="shared" si="4"/>
        <v>#DIV/0!</v>
      </c>
    </row>
    <row r="33" spans="2:13" s="5" customFormat="1" ht="15" customHeight="1" x14ac:dyDescent="0.2">
      <c r="B33" s="12">
        <v>13</v>
      </c>
      <c r="C33" s="13" t="str">
        <f>'PRESUPUESTO DESGLOSADO'!B328</f>
        <v>CARPINTERIA</v>
      </c>
      <c r="D33" s="125">
        <f>'PRESUPUESTO DESGLOSADO'!F340</f>
        <v>79462.010340044595</v>
      </c>
      <c r="E33" s="121">
        <f t="shared" si="3"/>
        <v>2.9657412851867959E-2</v>
      </c>
      <c r="F33" s="116">
        <v>0</v>
      </c>
      <c r="G33" s="122">
        <f t="shared" si="5"/>
        <v>0</v>
      </c>
      <c r="H33" s="114">
        <f>'PRESUPUESTO DESGLOSADO'!G340</f>
        <v>0</v>
      </c>
      <c r="I33" s="118">
        <f t="shared" si="1"/>
        <v>0</v>
      </c>
      <c r="J33" s="123">
        <f t="shared" si="2"/>
        <v>79462.010340044595</v>
      </c>
      <c r="K33" s="61"/>
      <c r="L33" s="120">
        <v>0</v>
      </c>
      <c r="M33" s="117" t="e">
        <f>1-(D33/L33)</f>
        <v>#DIV/0!</v>
      </c>
    </row>
    <row r="34" spans="2:13" s="5" customFormat="1" ht="15" customHeight="1" x14ac:dyDescent="0.2">
      <c r="B34" s="12">
        <v>14</v>
      </c>
      <c r="C34" s="6" t="str">
        <f>'PRESUPUESTO DESGLOSADO'!B342</f>
        <v>ALUMINIO</v>
      </c>
      <c r="D34" s="126">
        <f>'PRESUPUESTO DESGLOSADO'!F363</f>
        <v>41837.122650316669</v>
      </c>
      <c r="E34" s="115">
        <f t="shared" si="3"/>
        <v>1.5614767530609412E-2</v>
      </c>
      <c r="F34" s="116">
        <v>0</v>
      </c>
      <c r="G34" s="117">
        <f t="shared" si="5"/>
        <v>0</v>
      </c>
      <c r="H34" s="114">
        <f>'PRESUPUESTO DESGLOSADO'!G363</f>
        <v>0</v>
      </c>
      <c r="I34" s="118">
        <f t="shared" si="1"/>
        <v>0</v>
      </c>
      <c r="J34" s="119">
        <f t="shared" si="2"/>
        <v>41837.122650316669</v>
      </c>
      <c r="K34" s="61"/>
      <c r="L34" s="120">
        <v>0</v>
      </c>
      <c r="M34" s="117" t="e">
        <f t="shared" si="4"/>
        <v>#DIV/0!</v>
      </c>
    </row>
    <row r="35" spans="2:13" s="5" customFormat="1" ht="15" customHeight="1" x14ac:dyDescent="0.2">
      <c r="B35" s="86">
        <v>15</v>
      </c>
      <c r="C35" s="6" t="str">
        <f>'PRESUPUESTO DESGLOSADO'!B365</f>
        <v>LIMPIEZAS</v>
      </c>
      <c r="D35" s="126">
        <f>'PRESUPUESTO DESGLOSADO'!F380</f>
        <v>21259.426800000001</v>
      </c>
      <c r="E35" s="115">
        <f t="shared" si="3"/>
        <v>7.9346041574275168E-3</v>
      </c>
      <c r="F35" s="116">
        <v>0</v>
      </c>
      <c r="G35" s="117">
        <f>H35-F35</f>
        <v>0</v>
      </c>
      <c r="H35" s="114">
        <f>'PRESUPUESTO DESGLOSADO'!G380</f>
        <v>0</v>
      </c>
      <c r="I35" s="118">
        <f t="shared" si="1"/>
        <v>0</v>
      </c>
      <c r="J35" s="119">
        <f t="shared" si="2"/>
        <v>21259.426800000001</v>
      </c>
      <c r="K35" s="61"/>
      <c r="L35" s="120">
        <v>0</v>
      </c>
      <c r="M35" s="117" t="e">
        <f t="shared" si="4"/>
        <v>#DIV/0!</v>
      </c>
    </row>
    <row r="36" spans="2:13" s="5" customFormat="1" ht="15" customHeight="1" x14ac:dyDescent="0.2">
      <c r="B36" s="12"/>
      <c r="C36" s="6"/>
      <c r="D36" s="11"/>
      <c r="E36" s="10"/>
      <c r="F36" s="67"/>
      <c r="G36" s="9"/>
      <c r="H36" s="85"/>
      <c r="I36" s="14"/>
      <c r="J36" s="8"/>
      <c r="L36" s="68"/>
      <c r="M36" s="9"/>
    </row>
    <row r="37" spans="2:13" s="5" customFormat="1" ht="15" customHeight="1" thickBot="1" x14ac:dyDescent="0.25">
      <c r="B37" s="234"/>
      <c r="C37" s="235"/>
      <c r="D37" s="236"/>
      <c r="E37" s="237"/>
      <c r="F37" s="238"/>
      <c r="G37" s="239"/>
      <c r="H37" s="240"/>
      <c r="I37" s="241"/>
      <c r="J37" s="242"/>
      <c r="L37" s="251"/>
      <c r="M37" s="239"/>
    </row>
    <row r="38" spans="2:13" s="7" customFormat="1" ht="17.25" customHeight="1" thickBot="1" x14ac:dyDescent="0.25">
      <c r="B38" s="243"/>
      <c r="C38" s="244" t="s">
        <v>31</v>
      </c>
      <c r="D38" s="245">
        <f>SUM(D20:D37)</f>
        <v>2679330.4843190229</v>
      </c>
      <c r="E38" s="246">
        <f>SUM(E20:E37)</f>
        <v>0.99999999999999989</v>
      </c>
      <c r="F38" s="247">
        <f>F20*E20+F21*E21+F22*E22+F23*E23+F24*E24+F25*E25+F26*E26+F27*E27+F28*E28+F29*E29+F30*E30+F31*E31+F32*E32+F33*E33+F34*E34+F35*E35+F36*E36+F37*E37</f>
        <v>0</v>
      </c>
      <c r="G38" s="248">
        <f>H38-F38</f>
        <v>0</v>
      </c>
      <c r="H38" s="249">
        <f>H20*E20+H21*E21+H22*E22+H23*E23+H24*E24+H25*E25+H26*E26+H27*E27+H28*E28+H29*E29+H30*E30+H31*E31+H32*E32+H33*E33+H34*E34+H35*E35+H36*E36+H37*E37</f>
        <v>0</v>
      </c>
      <c r="I38" s="245">
        <f>D38*H38</f>
        <v>0</v>
      </c>
      <c r="J38" s="250">
        <f t="shared" ref="J38" si="6">D38-I38</f>
        <v>2679330.4843190229</v>
      </c>
      <c r="K38" s="18"/>
      <c r="L38" s="252">
        <f>SUM(L20:L37)</f>
        <v>0</v>
      </c>
      <c r="M38" s="253" t="e">
        <f>1-(D38/L38)</f>
        <v>#DIV/0!</v>
      </c>
    </row>
    <row r="39" spans="2:13" s="5" customFormat="1" ht="11.25" x14ac:dyDescent="0.2">
      <c r="B39" s="61"/>
      <c r="C39" s="62" t="s">
        <v>20</v>
      </c>
      <c r="D39" s="63"/>
    </row>
    <row r="40" spans="2:13" s="5" customFormat="1" ht="11.25" x14ac:dyDescent="0.2">
      <c r="B40" s="61"/>
      <c r="C40" s="61"/>
      <c r="D40" s="64"/>
      <c r="H40" s="65"/>
      <c r="I40" s="66"/>
      <c r="J40" s="66"/>
    </row>
    <row r="41" spans="2:13" s="5" customFormat="1" x14ac:dyDescent="0.2">
      <c r="B41" s="109"/>
      <c r="C41" s="110"/>
      <c r="D41" s="111"/>
      <c r="E41" s="110"/>
      <c r="F41" s="110"/>
      <c r="G41" s="110"/>
      <c r="H41" s="112"/>
      <c r="I41" s="113"/>
      <c r="J41" s="112"/>
      <c r="L41" s="322"/>
      <c r="M41" s="322"/>
    </row>
    <row r="46" spans="2:13" x14ac:dyDescent="0.2">
      <c r="H46" s="304" t="s">
        <v>153</v>
      </c>
      <c r="I46" s="305"/>
      <c r="J46" s="305"/>
      <c r="K46" s="305"/>
      <c r="L46" s="305"/>
      <c r="M46" s="306"/>
    </row>
    <row r="47" spans="2:13" x14ac:dyDescent="0.2">
      <c r="H47" s="307"/>
      <c r="I47" s="308"/>
      <c r="J47" s="308"/>
      <c r="K47" s="308"/>
      <c r="L47" s="308"/>
      <c r="M47" s="309"/>
    </row>
    <row r="48" spans="2:13" x14ac:dyDescent="0.2">
      <c r="H48" s="307"/>
      <c r="I48" s="308"/>
      <c r="J48" s="308"/>
      <c r="K48" s="308"/>
      <c r="L48" s="308"/>
      <c r="M48" s="309"/>
    </row>
    <row r="49" spans="8:16" x14ac:dyDescent="0.2">
      <c r="H49" s="307"/>
      <c r="I49" s="308"/>
      <c r="J49" s="308"/>
      <c r="K49" s="308"/>
      <c r="L49" s="308"/>
      <c r="M49" s="309"/>
    </row>
    <row r="50" spans="8:16" x14ac:dyDescent="0.2">
      <c r="H50" s="307"/>
      <c r="I50" s="308"/>
      <c r="J50" s="308"/>
      <c r="K50" s="308"/>
      <c r="L50" s="308"/>
      <c r="M50" s="309"/>
    </row>
    <row r="51" spans="8:16" x14ac:dyDescent="0.2">
      <c r="H51" s="307"/>
      <c r="I51" s="308"/>
      <c r="J51" s="308"/>
      <c r="K51" s="308"/>
      <c r="L51" s="308"/>
      <c r="M51" s="309"/>
    </row>
    <row r="52" spans="8:16" x14ac:dyDescent="0.2">
      <c r="H52" s="307"/>
      <c r="I52" s="308"/>
      <c r="J52" s="308"/>
      <c r="K52" s="308"/>
      <c r="L52" s="308"/>
      <c r="M52" s="309"/>
    </row>
    <row r="53" spans="8:16" x14ac:dyDescent="0.2">
      <c r="H53" s="307"/>
      <c r="I53" s="308"/>
      <c r="J53" s="308"/>
      <c r="K53" s="308"/>
      <c r="L53" s="308"/>
      <c r="M53" s="309"/>
    </row>
    <row r="54" spans="8:16" x14ac:dyDescent="0.2">
      <c r="H54" s="307"/>
      <c r="I54" s="308"/>
      <c r="J54" s="308"/>
      <c r="K54" s="308"/>
      <c r="L54" s="308"/>
      <c r="M54" s="309"/>
    </row>
    <row r="55" spans="8:16" x14ac:dyDescent="0.2">
      <c r="H55" s="307"/>
      <c r="I55" s="308"/>
      <c r="J55" s="308"/>
      <c r="K55" s="308"/>
      <c r="L55" s="308"/>
      <c r="M55" s="309"/>
    </row>
    <row r="56" spans="8:16" x14ac:dyDescent="0.2">
      <c r="H56" s="310"/>
      <c r="I56" s="311"/>
      <c r="J56" s="311"/>
      <c r="K56" s="311"/>
      <c r="L56" s="311"/>
      <c r="M56" s="312"/>
    </row>
    <row r="59" spans="8:16" x14ac:dyDescent="0.2">
      <c r="P59" s="113" t="s">
        <v>148</v>
      </c>
    </row>
    <row r="60" spans="8:16" x14ac:dyDescent="0.2">
      <c r="P60" s="113" t="s">
        <v>149</v>
      </c>
    </row>
    <row r="61" spans="8:16" x14ac:dyDescent="0.2">
      <c r="P61" s="113" t="s">
        <v>150</v>
      </c>
    </row>
  </sheetData>
  <mergeCells count="31">
    <mergeCell ref="P3:X3"/>
    <mergeCell ref="P4:X4"/>
    <mergeCell ref="P5:X5"/>
    <mergeCell ref="L41:M41"/>
    <mergeCell ref="C18:C19"/>
    <mergeCell ref="D6:H6"/>
    <mergeCell ref="D8:H8"/>
    <mergeCell ref="D10:H10"/>
    <mergeCell ref="D12:H12"/>
    <mergeCell ref="D14:H14"/>
    <mergeCell ref="L4:M4"/>
    <mergeCell ref="L6:M6"/>
    <mergeCell ref="L8:M8"/>
    <mergeCell ref="D18:D19"/>
    <mergeCell ref="E18:E19"/>
    <mergeCell ref="P19:X19"/>
    <mergeCell ref="P14:X14"/>
    <mergeCell ref="P10:X10"/>
    <mergeCell ref="P12:X12"/>
    <mergeCell ref="P6:X6"/>
    <mergeCell ref="P8:X8"/>
    <mergeCell ref="H46:M56"/>
    <mergeCell ref="B2:M2"/>
    <mergeCell ref="F18:F19"/>
    <mergeCell ref="G18:G19"/>
    <mergeCell ref="H18:H19"/>
    <mergeCell ref="I18:I19"/>
    <mergeCell ref="J18:J19"/>
    <mergeCell ref="L18:L19"/>
    <mergeCell ref="M18:M19"/>
    <mergeCell ref="B18:B19"/>
  </mergeCells>
  <dataValidations count="1">
    <dataValidation type="list" allowBlank="1" showInputMessage="1" showErrorMessage="1" sqref="L6:M6" xr:uid="{00000000-0002-0000-0200-000000000000}">
      <formula1>$P$59:$P$61</formula1>
    </dataValidation>
  </dataValidations>
  <printOptions horizontalCentered="1"/>
  <pageMargins left="0.27559055118110237" right="0.15748031496062992" top="0.74803149606299213" bottom="0.62992125984251968" header="0" footer="0.31496062992125984"/>
  <pageSetup scale="75" orientation="landscape" r:id="rId1"/>
  <headerFooter alignWithMargins="0">
    <oddFooter>&amp;C&amp;"Calibri"&amp;11&amp;K000000&amp;11&amp;P de &amp;N_x000D_&amp;1#&amp;"Calibri"&amp;10&amp;K000000INTERNAL</oddFooter>
    <evenFooter>&amp;LINTERNAL</evenFooter>
    <firstFooter>&amp;LINTERNAL</first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P27"/>
  <sheetViews>
    <sheetView topLeftCell="A4" zoomScale="150" zoomScaleNormal="66" workbookViewId="0">
      <selection activeCell="C11" sqref="C11"/>
    </sheetView>
  </sheetViews>
  <sheetFormatPr baseColWidth="10" defaultRowHeight="15" x14ac:dyDescent="0.25"/>
  <cols>
    <col min="1" max="1" width="7.7109375" customWidth="1"/>
    <col min="2" max="2" width="42.42578125" customWidth="1"/>
    <col min="3" max="3" width="17.7109375" style="104" customWidth="1"/>
    <col min="256" max="256" width="36.42578125" customWidth="1"/>
    <col min="257" max="257" width="8.42578125" customWidth="1"/>
    <col min="258" max="258" width="14.42578125" customWidth="1"/>
    <col min="259" max="259" width="17.7109375" customWidth="1"/>
    <col min="512" max="512" width="36.42578125" customWidth="1"/>
    <col min="513" max="513" width="8.42578125" customWidth="1"/>
    <col min="514" max="514" width="14.42578125" customWidth="1"/>
    <col min="515" max="515" width="17.7109375" customWidth="1"/>
    <col min="768" max="768" width="36.42578125" customWidth="1"/>
    <col min="769" max="769" width="8.42578125" customWidth="1"/>
    <col min="770" max="770" width="14.42578125" customWidth="1"/>
    <col min="771" max="771" width="17.7109375" customWidth="1"/>
    <col min="1024" max="1024" width="36.42578125" customWidth="1"/>
    <col min="1025" max="1025" width="8.42578125" customWidth="1"/>
    <col min="1026" max="1026" width="14.42578125" customWidth="1"/>
    <col min="1027" max="1027" width="17.7109375" customWidth="1"/>
    <col min="1280" max="1280" width="36.42578125" customWidth="1"/>
    <col min="1281" max="1281" width="8.42578125" customWidth="1"/>
    <col min="1282" max="1282" width="14.42578125" customWidth="1"/>
    <col min="1283" max="1283" width="17.7109375" customWidth="1"/>
    <col min="1536" max="1536" width="36.42578125" customWidth="1"/>
    <col min="1537" max="1537" width="8.42578125" customWidth="1"/>
    <col min="1538" max="1538" width="14.42578125" customWidth="1"/>
    <col min="1539" max="1539" width="17.7109375" customWidth="1"/>
    <col min="1792" max="1792" width="36.42578125" customWidth="1"/>
    <col min="1793" max="1793" width="8.42578125" customWidth="1"/>
    <col min="1794" max="1794" width="14.42578125" customWidth="1"/>
    <col min="1795" max="1795" width="17.7109375" customWidth="1"/>
    <col min="2048" max="2048" width="36.42578125" customWidth="1"/>
    <col min="2049" max="2049" width="8.42578125" customWidth="1"/>
    <col min="2050" max="2050" width="14.42578125" customWidth="1"/>
    <col min="2051" max="2051" width="17.7109375" customWidth="1"/>
    <col min="2304" max="2304" width="36.42578125" customWidth="1"/>
    <col min="2305" max="2305" width="8.42578125" customWidth="1"/>
    <col min="2306" max="2306" width="14.42578125" customWidth="1"/>
    <col min="2307" max="2307" width="17.7109375" customWidth="1"/>
    <col min="2560" max="2560" width="36.42578125" customWidth="1"/>
    <col min="2561" max="2561" width="8.42578125" customWidth="1"/>
    <col min="2562" max="2562" width="14.42578125" customWidth="1"/>
    <col min="2563" max="2563" width="17.7109375" customWidth="1"/>
    <col min="2816" max="2816" width="36.42578125" customWidth="1"/>
    <col min="2817" max="2817" width="8.42578125" customWidth="1"/>
    <col min="2818" max="2818" width="14.42578125" customWidth="1"/>
    <col min="2819" max="2819" width="17.7109375" customWidth="1"/>
    <col min="3072" max="3072" width="36.42578125" customWidth="1"/>
    <col min="3073" max="3073" width="8.42578125" customWidth="1"/>
    <col min="3074" max="3074" width="14.42578125" customWidth="1"/>
    <col min="3075" max="3075" width="17.7109375" customWidth="1"/>
    <col min="3328" max="3328" width="36.42578125" customWidth="1"/>
    <col min="3329" max="3329" width="8.42578125" customWidth="1"/>
    <col min="3330" max="3330" width="14.42578125" customWidth="1"/>
    <col min="3331" max="3331" width="17.7109375" customWidth="1"/>
    <col min="3584" max="3584" width="36.42578125" customWidth="1"/>
    <col min="3585" max="3585" width="8.42578125" customWidth="1"/>
    <col min="3586" max="3586" width="14.42578125" customWidth="1"/>
    <col min="3587" max="3587" width="17.7109375" customWidth="1"/>
    <col min="3840" max="3840" width="36.42578125" customWidth="1"/>
    <col min="3841" max="3841" width="8.42578125" customWidth="1"/>
    <col min="3842" max="3842" width="14.42578125" customWidth="1"/>
    <col min="3843" max="3843" width="17.7109375" customWidth="1"/>
    <col min="4096" max="4096" width="36.42578125" customWidth="1"/>
    <col min="4097" max="4097" width="8.42578125" customWidth="1"/>
    <col min="4098" max="4098" width="14.42578125" customWidth="1"/>
    <col min="4099" max="4099" width="17.7109375" customWidth="1"/>
    <col min="4352" max="4352" width="36.42578125" customWidth="1"/>
    <col min="4353" max="4353" width="8.42578125" customWidth="1"/>
    <col min="4354" max="4354" width="14.42578125" customWidth="1"/>
    <col min="4355" max="4355" width="17.7109375" customWidth="1"/>
    <col min="4608" max="4608" width="36.42578125" customWidth="1"/>
    <col min="4609" max="4609" width="8.42578125" customWidth="1"/>
    <col min="4610" max="4610" width="14.42578125" customWidth="1"/>
    <col min="4611" max="4611" width="17.7109375" customWidth="1"/>
    <col min="4864" max="4864" width="36.42578125" customWidth="1"/>
    <col min="4865" max="4865" width="8.42578125" customWidth="1"/>
    <col min="4866" max="4866" width="14.42578125" customWidth="1"/>
    <col min="4867" max="4867" width="17.7109375" customWidth="1"/>
    <col min="5120" max="5120" width="36.42578125" customWidth="1"/>
    <col min="5121" max="5121" width="8.42578125" customWidth="1"/>
    <col min="5122" max="5122" width="14.42578125" customWidth="1"/>
    <col min="5123" max="5123" width="17.7109375" customWidth="1"/>
    <col min="5376" max="5376" width="36.42578125" customWidth="1"/>
    <col min="5377" max="5377" width="8.42578125" customWidth="1"/>
    <col min="5378" max="5378" width="14.42578125" customWidth="1"/>
    <col min="5379" max="5379" width="17.7109375" customWidth="1"/>
    <col min="5632" max="5632" width="36.42578125" customWidth="1"/>
    <col min="5633" max="5633" width="8.42578125" customWidth="1"/>
    <col min="5634" max="5634" width="14.42578125" customWidth="1"/>
    <col min="5635" max="5635" width="17.7109375" customWidth="1"/>
    <col min="5888" max="5888" width="36.42578125" customWidth="1"/>
    <col min="5889" max="5889" width="8.42578125" customWidth="1"/>
    <col min="5890" max="5890" width="14.42578125" customWidth="1"/>
    <col min="5891" max="5891" width="17.7109375" customWidth="1"/>
    <col min="6144" max="6144" width="36.42578125" customWidth="1"/>
    <col min="6145" max="6145" width="8.42578125" customWidth="1"/>
    <col min="6146" max="6146" width="14.42578125" customWidth="1"/>
    <col min="6147" max="6147" width="17.7109375" customWidth="1"/>
    <col min="6400" max="6400" width="36.42578125" customWidth="1"/>
    <col min="6401" max="6401" width="8.42578125" customWidth="1"/>
    <col min="6402" max="6402" width="14.42578125" customWidth="1"/>
    <col min="6403" max="6403" width="17.7109375" customWidth="1"/>
    <col min="6656" max="6656" width="36.42578125" customWidth="1"/>
    <col min="6657" max="6657" width="8.42578125" customWidth="1"/>
    <col min="6658" max="6658" width="14.42578125" customWidth="1"/>
    <col min="6659" max="6659" width="17.7109375" customWidth="1"/>
    <col min="6912" max="6912" width="36.42578125" customWidth="1"/>
    <col min="6913" max="6913" width="8.42578125" customWidth="1"/>
    <col min="6914" max="6914" width="14.42578125" customWidth="1"/>
    <col min="6915" max="6915" width="17.7109375" customWidth="1"/>
    <col min="7168" max="7168" width="36.42578125" customWidth="1"/>
    <col min="7169" max="7169" width="8.42578125" customWidth="1"/>
    <col min="7170" max="7170" width="14.42578125" customWidth="1"/>
    <col min="7171" max="7171" width="17.7109375" customWidth="1"/>
    <col min="7424" max="7424" width="36.42578125" customWidth="1"/>
    <col min="7425" max="7425" width="8.42578125" customWidth="1"/>
    <col min="7426" max="7426" width="14.42578125" customWidth="1"/>
    <col min="7427" max="7427" width="17.7109375" customWidth="1"/>
    <col min="7680" max="7680" width="36.42578125" customWidth="1"/>
    <col min="7681" max="7681" width="8.42578125" customWidth="1"/>
    <col min="7682" max="7682" width="14.42578125" customWidth="1"/>
    <col min="7683" max="7683" width="17.7109375" customWidth="1"/>
    <col min="7936" max="7936" width="36.42578125" customWidth="1"/>
    <col min="7937" max="7937" width="8.42578125" customWidth="1"/>
    <col min="7938" max="7938" width="14.42578125" customWidth="1"/>
    <col min="7939" max="7939" width="17.7109375" customWidth="1"/>
    <col min="8192" max="8192" width="36.42578125" customWidth="1"/>
    <col min="8193" max="8193" width="8.42578125" customWidth="1"/>
    <col min="8194" max="8194" width="14.42578125" customWidth="1"/>
    <col min="8195" max="8195" width="17.7109375" customWidth="1"/>
    <col min="8448" max="8448" width="36.42578125" customWidth="1"/>
    <col min="8449" max="8449" width="8.42578125" customWidth="1"/>
    <col min="8450" max="8450" width="14.42578125" customWidth="1"/>
    <col min="8451" max="8451" width="17.7109375" customWidth="1"/>
    <col min="8704" max="8704" width="36.42578125" customWidth="1"/>
    <col min="8705" max="8705" width="8.42578125" customWidth="1"/>
    <col min="8706" max="8706" width="14.42578125" customWidth="1"/>
    <col min="8707" max="8707" width="17.7109375" customWidth="1"/>
    <col min="8960" max="8960" width="36.42578125" customWidth="1"/>
    <col min="8961" max="8961" width="8.42578125" customWidth="1"/>
    <col min="8962" max="8962" width="14.42578125" customWidth="1"/>
    <col min="8963" max="8963" width="17.7109375" customWidth="1"/>
    <col min="9216" max="9216" width="36.42578125" customWidth="1"/>
    <col min="9217" max="9217" width="8.42578125" customWidth="1"/>
    <col min="9218" max="9218" width="14.42578125" customWidth="1"/>
    <col min="9219" max="9219" width="17.7109375" customWidth="1"/>
    <col min="9472" max="9472" width="36.42578125" customWidth="1"/>
    <col min="9473" max="9473" width="8.42578125" customWidth="1"/>
    <col min="9474" max="9474" width="14.42578125" customWidth="1"/>
    <col min="9475" max="9475" width="17.7109375" customWidth="1"/>
    <col min="9728" max="9728" width="36.42578125" customWidth="1"/>
    <col min="9729" max="9729" width="8.42578125" customWidth="1"/>
    <col min="9730" max="9730" width="14.42578125" customWidth="1"/>
    <col min="9731" max="9731" width="17.7109375" customWidth="1"/>
    <col min="9984" max="9984" width="36.42578125" customWidth="1"/>
    <col min="9985" max="9985" width="8.42578125" customWidth="1"/>
    <col min="9986" max="9986" width="14.42578125" customWidth="1"/>
    <col min="9987" max="9987" width="17.7109375" customWidth="1"/>
    <col min="10240" max="10240" width="36.42578125" customWidth="1"/>
    <col min="10241" max="10241" width="8.42578125" customWidth="1"/>
    <col min="10242" max="10242" width="14.42578125" customWidth="1"/>
    <col min="10243" max="10243" width="17.7109375" customWidth="1"/>
    <col min="10496" max="10496" width="36.42578125" customWidth="1"/>
    <col min="10497" max="10497" width="8.42578125" customWidth="1"/>
    <col min="10498" max="10498" width="14.42578125" customWidth="1"/>
    <col min="10499" max="10499" width="17.7109375" customWidth="1"/>
    <col min="10752" max="10752" width="36.42578125" customWidth="1"/>
    <col min="10753" max="10753" width="8.42578125" customWidth="1"/>
    <col min="10754" max="10754" width="14.42578125" customWidth="1"/>
    <col min="10755" max="10755" width="17.7109375" customWidth="1"/>
    <col min="11008" max="11008" width="36.42578125" customWidth="1"/>
    <col min="11009" max="11009" width="8.42578125" customWidth="1"/>
    <col min="11010" max="11010" width="14.42578125" customWidth="1"/>
    <col min="11011" max="11011" width="17.7109375" customWidth="1"/>
    <col min="11264" max="11264" width="36.42578125" customWidth="1"/>
    <col min="11265" max="11265" width="8.42578125" customWidth="1"/>
    <col min="11266" max="11266" width="14.42578125" customWidth="1"/>
    <col min="11267" max="11267" width="17.7109375" customWidth="1"/>
    <col min="11520" max="11520" width="36.42578125" customWidth="1"/>
    <col min="11521" max="11521" width="8.42578125" customWidth="1"/>
    <col min="11522" max="11522" width="14.42578125" customWidth="1"/>
    <col min="11523" max="11523" width="17.7109375" customWidth="1"/>
    <col min="11776" max="11776" width="36.42578125" customWidth="1"/>
    <col min="11777" max="11777" width="8.42578125" customWidth="1"/>
    <col min="11778" max="11778" width="14.42578125" customWidth="1"/>
    <col min="11779" max="11779" width="17.7109375" customWidth="1"/>
    <col min="12032" max="12032" width="36.42578125" customWidth="1"/>
    <col min="12033" max="12033" width="8.42578125" customWidth="1"/>
    <col min="12034" max="12034" width="14.42578125" customWidth="1"/>
    <col min="12035" max="12035" width="17.7109375" customWidth="1"/>
    <col min="12288" max="12288" width="36.42578125" customWidth="1"/>
    <col min="12289" max="12289" width="8.42578125" customWidth="1"/>
    <col min="12290" max="12290" width="14.42578125" customWidth="1"/>
    <col min="12291" max="12291" width="17.7109375" customWidth="1"/>
    <col min="12544" max="12544" width="36.42578125" customWidth="1"/>
    <col min="12545" max="12545" width="8.42578125" customWidth="1"/>
    <col min="12546" max="12546" width="14.42578125" customWidth="1"/>
    <col min="12547" max="12547" width="17.7109375" customWidth="1"/>
    <col min="12800" max="12800" width="36.42578125" customWidth="1"/>
    <col min="12801" max="12801" width="8.42578125" customWidth="1"/>
    <col min="12802" max="12802" width="14.42578125" customWidth="1"/>
    <col min="12803" max="12803" width="17.7109375" customWidth="1"/>
    <col min="13056" max="13056" width="36.42578125" customWidth="1"/>
    <col min="13057" max="13057" width="8.42578125" customWidth="1"/>
    <col min="13058" max="13058" width="14.42578125" customWidth="1"/>
    <col min="13059" max="13059" width="17.7109375" customWidth="1"/>
    <col min="13312" max="13312" width="36.42578125" customWidth="1"/>
    <col min="13313" max="13313" width="8.42578125" customWidth="1"/>
    <col min="13314" max="13314" width="14.42578125" customWidth="1"/>
    <col min="13315" max="13315" width="17.7109375" customWidth="1"/>
    <col min="13568" max="13568" width="36.42578125" customWidth="1"/>
    <col min="13569" max="13569" width="8.42578125" customWidth="1"/>
    <col min="13570" max="13570" width="14.42578125" customWidth="1"/>
    <col min="13571" max="13571" width="17.7109375" customWidth="1"/>
    <col min="13824" max="13824" width="36.42578125" customWidth="1"/>
    <col min="13825" max="13825" width="8.42578125" customWidth="1"/>
    <col min="13826" max="13826" width="14.42578125" customWidth="1"/>
    <col min="13827" max="13827" width="17.7109375" customWidth="1"/>
    <col min="14080" max="14080" width="36.42578125" customWidth="1"/>
    <col min="14081" max="14081" width="8.42578125" customWidth="1"/>
    <col min="14082" max="14082" width="14.42578125" customWidth="1"/>
    <col min="14083" max="14083" width="17.7109375" customWidth="1"/>
    <col min="14336" max="14336" width="36.42578125" customWidth="1"/>
    <col min="14337" max="14337" width="8.42578125" customWidth="1"/>
    <col min="14338" max="14338" width="14.42578125" customWidth="1"/>
    <col min="14339" max="14339" width="17.7109375" customWidth="1"/>
    <col min="14592" max="14592" width="36.42578125" customWidth="1"/>
    <col min="14593" max="14593" width="8.42578125" customWidth="1"/>
    <col min="14594" max="14594" width="14.42578125" customWidth="1"/>
    <col min="14595" max="14595" width="17.7109375" customWidth="1"/>
    <col min="14848" max="14848" width="36.42578125" customWidth="1"/>
    <col min="14849" max="14849" width="8.42578125" customWidth="1"/>
    <col min="14850" max="14850" width="14.42578125" customWidth="1"/>
    <col min="14851" max="14851" width="17.7109375" customWidth="1"/>
    <col min="15104" max="15104" width="36.42578125" customWidth="1"/>
    <col min="15105" max="15105" width="8.42578125" customWidth="1"/>
    <col min="15106" max="15106" width="14.42578125" customWidth="1"/>
    <col min="15107" max="15107" width="17.7109375" customWidth="1"/>
    <col min="15360" max="15360" width="36.42578125" customWidth="1"/>
    <col min="15361" max="15361" width="8.42578125" customWidth="1"/>
    <col min="15362" max="15362" width="14.42578125" customWidth="1"/>
    <col min="15363" max="15363" width="17.7109375" customWidth="1"/>
    <col min="15616" max="15616" width="36.42578125" customWidth="1"/>
    <col min="15617" max="15617" width="8.42578125" customWidth="1"/>
    <col min="15618" max="15618" width="14.42578125" customWidth="1"/>
    <col min="15619" max="15619" width="17.7109375" customWidth="1"/>
    <col min="15872" max="15872" width="36.42578125" customWidth="1"/>
    <col min="15873" max="15873" width="8.42578125" customWidth="1"/>
    <col min="15874" max="15874" width="14.42578125" customWidth="1"/>
    <col min="15875" max="15875" width="17.7109375" customWidth="1"/>
    <col min="16128" max="16128" width="36.42578125" customWidth="1"/>
    <col min="16129" max="16129" width="8.42578125" customWidth="1"/>
    <col min="16130" max="16130" width="14.42578125" customWidth="1"/>
    <col min="16131" max="16131" width="17.7109375" customWidth="1"/>
  </cols>
  <sheetData>
    <row r="2" spans="1:16" x14ac:dyDescent="0.25">
      <c r="C2" s="215"/>
    </row>
    <row r="3" spans="1:16" ht="15.75" x14ac:dyDescent="0.25">
      <c r="A3" s="302" t="s">
        <v>118</v>
      </c>
      <c r="B3" s="302"/>
      <c r="C3" s="302"/>
      <c r="D3" s="302"/>
      <c r="E3" s="302"/>
      <c r="F3" s="302"/>
      <c r="G3" s="302"/>
      <c r="H3" s="302"/>
      <c r="I3" s="302"/>
      <c r="J3" s="302"/>
      <c r="K3" s="302"/>
      <c r="L3" s="302"/>
      <c r="M3" s="302"/>
      <c r="N3" s="302"/>
      <c r="O3" s="302"/>
    </row>
    <row r="4" spans="1:16" x14ac:dyDescent="0.25">
      <c r="B4" s="105"/>
    </row>
    <row r="5" spans="1:16" ht="15.75" thickBot="1" x14ac:dyDescent="0.3"/>
    <row r="6" spans="1:16" ht="15.75" thickBot="1" x14ac:dyDescent="0.3">
      <c r="A6" s="216"/>
      <c r="B6" s="216"/>
      <c r="C6" s="217"/>
      <c r="D6" s="336" t="s">
        <v>119</v>
      </c>
      <c r="E6" s="338" t="s">
        <v>120</v>
      </c>
      <c r="F6" s="338" t="s">
        <v>121</v>
      </c>
      <c r="G6" s="338" t="s">
        <v>122</v>
      </c>
      <c r="H6" s="338" t="s">
        <v>123</v>
      </c>
      <c r="I6" s="338" t="s">
        <v>124</v>
      </c>
      <c r="J6" s="338" t="s">
        <v>125</v>
      </c>
      <c r="K6" s="338" t="s">
        <v>126</v>
      </c>
      <c r="L6" s="338" t="s">
        <v>127</v>
      </c>
      <c r="M6" s="338" t="s">
        <v>128</v>
      </c>
      <c r="N6" s="338" t="s">
        <v>129</v>
      </c>
      <c r="O6" s="340" t="s">
        <v>130</v>
      </c>
    </row>
    <row r="7" spans="1:16" ht="15.75" thickBot="1" x14ac:dyDescent="0.3">
      <c r="A7" s="225" t="s">
        <v>55</v>
      </c>
      <c r="B7" s="224" t="s">
        <v>132</v>
      </c>
      <c r="C7" s="226" t="s">
        <v>35</v>
      </c>
      <c r="D7" s="337"/>
      <c r="E7" s="339"/>
      <c r="F7" s="339"/>
      <c r="G7" s="339"/>
      <c r="H7" s="339"/>
      <c r="I7" s="339"/>
      <c r="J7" s="339"/>
      <c r="K7" s="339"/>
      <c r="L7" s="339"/>
      <c r="M7" s="339"/>
      <c r="N7" s="339"/>
      <c r="O7" s="341"/>
      <c r="P7" s="106"/>
    </row>
    <row r="8" spans="1:16" x14ac:dyDescent="0.25">
      <c r="A8" s="255">
        <v>0</v>
      </c>
      <c r="B8" s="256" t="str">
        <f>'PRESUPUESTO DESGLOSADO'!B6</f>
        <v xml:space="preserve">BARDAS  </v>
      </c>
      <c r="C8" s="257">
        <f>'PRESUPUESTO DESGLOSADO'!F19</f>
        <v>0</v>
      </c>
      <c r="D8" s="283"/>
      <c r="E8" s="284"/>
      <c r="F8" s="284"/>
      <c r="G8" s="284"/>
      <c r="H8" s="284"/>
      <c r="I8" s="284"/>
      <c r="J8" s="284"/>
      <c r="K8" s="284"/>
      <c r="L8" s="284"/>
      <c r="M8" s="284"/>
      <c r="N8" s="284"/>
      <c r="O8" s="285"/>
    </row>
    <row r="9" spans="1:16" x14ac:dyDescent="0.25">
      <c r="A9" s="218">
        <v>1</v>
      </c>
      <c r="B9" s="219" t="str">
        <f>'PRESUPUESTO DESGLOSADO'!B21</f>
        <v>PRELIMINARES, ESTRUCTURA, ALBAÑILERÍA, ACABADOS</v>
      </c>
      <c r="C9" s="295">
        <f>'PRESUPUESTO DESGLOSADO'!F44</f>
        <v>260578.8445780183</v>
      </c>
      <c r="D9" s="292">
        <f>C9</f>
        <v>260578.8445780183</v>
      </c>
      <c r="E9" s="292"/>
      <c r="F9" s="286"/>
      <c r="G9" s="286"/>
      <c r="H9" s="286"/>
      <c r="I9" s="286"/>
      <c r="J9" s="286"/>
      <c r="K9" s="286"/>
      <c r="L9" s="286"/>
      <c r="M9" s="286"/>
      <c r="N9" s="286"/>
      <c r="O9" s="287"/>
    </row>
    <row r="10" spans="1:16" x14ac:dyDescent="0.25">
      <c r="A10" s="218">
        <v>2</v>
      </c>
      <c r="B10" s="219" t="str">
        <f>'PRESUPUESTO DESGLOSADO'!B46</f>
        <v>CIMENTACION</v>
      </c>
      <c r="C10" s="295">
        <f>'PRESUPUESTO DESGLOSADO'!F67</f>
        <v>218644.83570475609</v>
      </c>
      <c r="D10" s="292"/>
      <c r="E10" s="292">
        <f>C10</f>
        <v>218644.83570475609</v>
      </c>
      <c r="F10" s="286"/>
      <c r="G10" s="286"/>
      <c r="H10" s="286"/>
      <c r="I10" s="286"/>
      <c r="J10" s="286"/>
      <c r="K10" s="286"/>
      <c r="L10" s="286"/>
      <c r="M10" s="286"/>
      <c r="N10" s="286"/>
      <c r="O10" s="287"/>
    </row>
    <row r="11" spans="1:16" x14ac:dyDescent="0.25">
      <c r="A11" s="218">
        <v>3</v>
      </c>
      <c r="B11" s="219" t="str">
        <f>'PRESUPUESTO DESGLOSADO'!B69</f>
        <v>ESTRUCTURA</v>
      </c>
      <c r="C11" s="295">
        <f>'PRESUPUESTO DESGLOSADO'!F92</f>
        <v>985494.25861468352</v>
      </c>
      <c r="D11" s="288"/>
      <c r="E11" s="286"/>
      <c r="F11" s="292">
        <f>C11/6</f>
        <v>164249.04310244726</v>
      </c>
      <c r="G11" s="292">
        <f>C11/6</f>
        <v>164249.04310244726</v>
      </c>
      <c r="H11" s="292">
        <f>C11/6</f>
        <v>164249.04310244726</v>
      </c>
      <c r="I11" s="292">
        <f>C11/6</f>
        <v>164249.04310244726</v>
      </c>
      <c r="J11" s="292">
        <f>C11/6</f>
        <v>164249.04310244726</v>
      </c>
      <c r="K11" s="292">
        <f>J11</f>
        <v>164249.04310244726</v>
      </c>
      <c r="L11" s="286"/>
      <c r="M11" s="286"/>
      <c r="N11" s="286"/>
      <c r="O11" s="287"/>
    </row>
    <row r="12" spans="1:16" x14ac:dyDescent="0.25">
      <c r="A12" s="218">
        <v>4</v>
      </c>
      <c r="B12" s="219" t="str">
        <f>'PRESUPUESTO DESGLOSADO'!B94</f>
        <v>ALBAÑILERIA</v>
      </c>
      <c r="C12" s="295">
        <v>498856.37</v>
      </c>
      <c r="D12" s="293">
        <f>C12/8</f>
        <v>62357.046249999999</v>
      </c>
      <c r="E12" s="293">
        <f>C12/8</f>
        <v>62357.046249999999</v>
      </c>
      <c r="F12" s="293">
        <f>C12/8</f>
        <v>62357.046249999999</v>
      </c>
      <c r="G12" s="293">
        <f>C12/8</f>
        <v>62357.046249999999</v>
      </c>
      <c r="H12" s="293">
        <f>C12/8</f>
        <v>62357.046249999999</v>
      </c>
      <c r="I12" s="292">
        <f>C12/8</f>
        <v>62357.046249999999</v>
      </c>
      <c r="J12" s="292">
        <f>C12/8</f>
        <v>62357.046249999999</v>
      </c>
      <c r="K12" s="292">
        <f>C12/8</f>
        <v>62357.046249999999</v>
      </c>
      <c r="L12" s="286"/>
      <c r="M12" s="286"/>
      <c r="N12" s="286"/>
      <c r="O12" s="287"/>
    </row>
    <row r="13" spans="1:16" x14ac:dyDescent="0.25">
      <c r="A13" s="218">
        <v>5</v>
      </c>
      <c r="B13" s="219" t="str">
        <f>'PRESUPUESTO DESGLOSADO'!B120</f>
        <v>COCINA</v>
      </c>
      <c r="C13" s="295">
        <f>'PRESUPUESTO DESGLOSADO'!F141</f>
        <v>61123</v>
      </c>
      <c r="D13" s="288"/>
      <c r="E13" s="293"/>
      <c r="F13" s="293"/>
      <c r="G13" s="293"/>
      <c r="H13" s="293"/>
      <c r="I13" s="286"/>
      <c r="J13" s="286"/>
      <c r="K13" s="286"/>
      <c r="L13" s="286"/>
      <c r="M13" s="292">
        <f>C13/2</f>
        <v>30561.5</v>
      </c>
      <c r="N13" s="286"/>
      <c r="O13" s="296">
        <f>M13</f>
        <v>30561.5</v>
      </c>
    </row>
    <row r="14" spans="1:16" x14ac:dyDescent="0.25">
      <c r="A14" s="218">
        <v>6</v>
      </c>
      <c r="B14" s="219" t="str">
        <f>'PRESUPUESTO DESGLOSADO'!B143</f>
        <v>AZOTEA</v>
      </c>
      <c r="C14" s="295">
        <f>'PRESUPUESTO DESGLOSADO'!F164</f>
        <v>88279.807100486709</v>
      </c>
      <c r="D14" s="288"/>
      <c r="E14" s="286"/>
      <c r="F14" s="286"/>
      <c r="G14" s="286"/>
      <c r="H14" s="286"/>
      <c r="I14" s="286"/>
      <c r="J14" s="286"/>
      <c r="K14" s="292">
        <f>C14/3</f>
        <v>29426.602366828902</v>
      </c>
      <c r="L14" s="292">
        <f>K14</f>
        <v>29426.602366828902</v>
      </c>
      <c r="M14" s="292">
        <f>L14</f>
        <v>29426.602366828902</v>
      </c>
      <c r="N14" s="286"/>
      <c r="O14" s="287"/>
    </row>
    <row r="15" spans="1:16" x14ac:dyDescent="0.25">
      <c r="A15" s="218">
        <v>7</v>
      </c>
      <c r="B15" s="219" t="str">
        <f>'PRESUPUESTO DESGLOSADO'!B166</f>
        <v>ACABADOS Y RECUBRIMIENTOS</v>
      </c>
      <c r="C15" s="295">
        <f>'PRESUPUESTO DESGLOSADO'!F182</f>
        <v>132311.61955</v>
      </c>
      <c r="D15" s="288"/>
      <c r="E15" s="286"/>
      <c r="F15" s="286"/>
      <c r="G15" s="286"/>
      <c r="H15" s="292">
        <f>C15/4</f>
        <v>33077.904887500001</v>
      </c>
      <c r="I15" s="286"/>
      <c r="J15" s="292">
        <f>H15</f>
        <v>33077.904887500001</v>
      </c>
      <c r="K15" s="286"/>
      <c r="L15" s="286"/>
      <c r="M15" s="292">
        <f>J15</f>
        <v>33077.904887500001</v>
      </c>
      <c r="N15" s="292">
        <f>M15</f>
        <v>33077.904887500001</v>
      </c>
      <c r="O15" s="287"/>
    </row>
    <row r="16" spans="1:16" x14ac:dyDescent="0.25">
      <c r="A16" s="218">
        <v>8</v>
      </c>
      <c r="B16" s="219" t="str">
        <f>'PRESUPUESTO DESGLOSADO'!B184</f>
        <v>PINTURA Y TABLAROCA</v>
      </c>
      <c r="C16" s="295">
        <f>'PRESUPUESTO DESGLOSADO'!F205</f>
        <v>49303.463000000003</v>
      </c>
      <c r="D16" s="288"/>
      <c r="E16" s="286"/>
      <c r="F16" s="286"/>
      <c r="G16" s="286"/>
      <c r="H16" s="286"/>
      <c r="I16" s="286"/>
      <c r="J16" s="286"/>
      <c r="K16" s="286"/>
      <c r="L16" s="292">
        <f>C16/3</f>
        <v>16434.487666666668</v>
      </c>
      <c r="M16" s="292">
        <f>L16</f>
        <v>16434.487666666668</v>
      </c>
      <c r="N16" s="292">
        <f>M16</f>
        <v>16434.487666666668</v>
      </c>
      <c r="O16" s="287"/>
    </row>
    <row r="17" spans="1:15" x14ac:dyDescent="0.25">
      <c r="A17" s="218">
        <v>9</v>
      </c>
      <c r="B17" s="219" t="str">
        <f>'PRESUPUESTO DESGLOSADO'!B207</f>
        <v>EXTERIORES</v>
      </c>
      <c r="C17" s="295">
        <f>'PRESUPUESTO DESGLOSADO'!F228</f>
        <v>40565.112836018321</v>
      </c>
      <c r="D17" s="288"/>
      <c r="E17" s="286"/>
      <c r="F17" s="286"/>
      <c r="G17" s="286"/>
      <c r="H17" s="286"/>
      <c r="I17" s="292">
        <f>C17/2</f>
        <v>20282.556418009161</v>
      </c>
      <c r="J17" s="286"/>
      <c r="K17" s="286"/>
      <c r="L17" s="286"/>
      <c r="M17" s="292">
        <f>I17</f>
        <v>20282.556418009161</v>
      </c>
      <c r="N17" s="286"/>
      <c r="O17" s="287"/>
    </row>
    <row r="18" spans="1:15" x14ac:dyDescent="0.25">
      <c r="A18" s="218">
        <v>10</v>
      </c>
      <c r="B18" s="219" t="str">
        <f>'PRESUPUESTO DESGLOSADO'!B230</f>
        <v>INSTALACIONES HIDRAULICAS, SANITARIAS, ELECTRICAS, GAS, TELEFONO ETC</v>
      </c>
      <c r="C18" s="295">
        <f>'PRESUPUESTO DESGLOSADO'!F280</f>
        <v>110386.06228080559</v>
      </c>
      <c r="D18" s="288"/>
      <c r="E18" s="292">
        <f>C18/6</f>
        <v>18397.677046800931</v>
      </c>
      <c r="F18" s="292">
        <f>E18</f>
        <v>18397.677046800931</v>
      </c>
      <c r="G18" s="292">
        <f>F18</f>
        <v>18397.677046800931</v>
      </c>
      <c r="H18" s="292">
        <f>F18</f>
        <v>18397.677046800931</v>
      </c>
      <c r="I18" s="292">
        <f>H18</f>
        <v>18397.677046800931</v>
      </c>
      <c r="J18" s="286"/>
      <c r="K18" s="292">
        <f>I18</f>
        <v>18397.677046800931</v>
      </c>
      <c r="L18" s="286"/>
      <c r="M18" s="286"/>
      <c r="N18" s="286"/>
      <c r="O18" s="287"/>
    </row>
    <row r="19" spans="1:15" x14ac:dyDescent="0.25">
      <c r="A19" s="218">
        <v>11</v>
      </c>
      <c r="B19" s="219" t="str">
        <f>'PRESUPUESTO DESGLOSADO'!B282</f>
        <v>MUEBLES DE BAÑO, ACCESORIOS Y EQUIPOS</v>
      </c>
      <c r="C19" s="295">
        <f>'PRESUPUESTO DESGLOSADO'!F303</f>
        <v>91228.550000000017</v>
      </c>
      <c r="D19" s="288"/>
      <c r="E19" s="286"/>
      <c r="F19" s="286"/>
      <c r="G19" s="286"/>
      <c r="H19" s="286"/>
      <c r="I19" s="286"/>
      <c r="J19" s="286"/>
      <c r="K19" s="292">
        <f>C19/4</f>
        <v>22807.137500000004</v>
      </c>
      <c r="L19" s="292">
        <f>K19</f>
        <v>22807.137500000004</v>
      </c>
      <c r="M19" s="292">
        <f t="shared" ref="M19:N19" si="0">L19</f>
        <v>22807.137500000004</v>
      </c>
      <c r="N19" s="292">
        <f t="shared" si="0"/>
        <v>22807.137500000004</v>
      </c>
      <c r="O19" s="287"/>
    </row>
    <row r="20" spans="1:15" x14ac:dyDescent="0.25">
      <c r="A20" s="218">
        <v>12</v>
      </c>
      <c r="B20" s="219" t="str">
        <f>'PRESUPUESTO DESGLOSADO'!B305</f>
        <v>AIRE ACONDICIONADO</v>
      </c>
      <c r="C20" s="295">
        <f>'PRESUPUESTO DESGLOSADO'!F326</f>
        <v>0</v>
      </c>
      <c r="D20" s="288"/>
      <c r="E20" s="286"/>
      <c r="F20" s="286"/>
      <c r="G20" s="286"/>
      <c r="H20" s="286"/>
      <c r="I20" s="286"/>
      <c r="J20" s="286"/>
      <c r="K20" s="286"/>
      <c r="L20" s="286"/>
      <c r="M20" s="286"/>
      <c r="N20" s="286"/>
      <c r="O20" s="287"/>
    </row>
    <row r="21" spans="1:15" x14ac:dyDescent="0.25">
      <c r="A21" s="218">
        <v>13</v>
      </c>
      <c r="B21" s="219" t="str">
        <f>'PRESUPUESTO DESGLOSADO'!B328</f>
        <v>CARPINTERIA</v>
      </c>
      <c r="C21" s="295">
        <f>'PRESUPUESTO DESGLOSADO'!F340</f>
        <v>79462.010340044595</v>
      </c>
      <c r="D21" s="288"/>
      <c r="E21" s="286"/>
      <c r="F21" s="286"/>
      <c r="G21" s="286"/>
      <c r="H21" s="286"/>
      <c r="I21" s="286"/>
      <c r="J21" s="286"/>
      <c r="K21" s="286"/>
      <c r="L21" s="292">
        <f>C21/4</f>
        <v>19865.502585011149</v>
      </c>
      <c r="M21" s="292">
        <f>L21</f>
        <v>19865.502585011149</v>
      </c>
      <c r="N21" s="292">
        <f t="shared" ref="N21:O21" si="1">M21</f>
        <v>19865.502585011149</v>
      </c>
      <c r="O21" s="297">
        <f t="shared" si="1"/>
        <v>19865.502585011149</v>
      </c>
    </row>
    <row r="22" spans="1:15" x14ac:dyDescent="0.25">
      <c r="A22" s="218">
        <v>14</v>
      </c>
      <c r="B22" s="219" t="str">
        <f>'PRESUPUESTO DESGLOSADO'!B342</f>
        <v>ALUMINIO</v>
      </c>
      <c r="C22" s="295">
        <f>'PRESUPUESTO DESGLOSADO'!F363</f>
        <v>41837.122650316669</v>
      </c>
      <c r="D22" s="288"/>
      <c r="E22" s="286"/>
      <c r="F22" s="286"/>
      <c r="G22" s="286"/>
      <c r="H22" s="286"/>
      <c r="I22" s="286"/>
      <c r="J22" s="286"/>
      <c r="K22" s="286"/>
      <c r="L22" s="286"/>
      <c r="M22" s="292">
        <f>C22/3</f>
        <v>13945.707550105557</v>
      </c>
      <c r="N22" s="292">
        <f>M22</f>
        <v>13945.707550105557</v>
      </c>
      <c r="O22" s="297">
        <f>N22</f>
        <v>13945.707550105557</v>
      </c>
    </row>
    <row r="23" spans="1:15" x14ac:dyDescent="0.25">
      <c r="A23" s="218">
        <v>15</v>
      </c>
      <c r="B23" s="219" t="str">
        <f>'PRESUPUESTO DESGLOSADO'!B365</f>
        <v>LIMPIEZAS</v>
      </c>
      <c r="C23" s="295">
        <f>'PRESUPUESTO DESGLOSADO'!F380</f>
        <v>21259.426800000001</v>
      </c>
      <c r="D23" s="288"/>
      <c r="E23" s="292">
        <f>C23/8</f>
        <v>2657.4283500000001</v>
      </c>
      <c r="F23" s="292">
        <f>E23</f>
        <v>2657.4283500000001</v>
      </c>
      <c r="G23" s="292">
        <f t="shared" ref="G23:J23" si="2">F23</f>
        <v>2657.4283500000001</v>
      </c>
      <c r="H23" s="292">
        <f t="shared" si="2"/>
        <v>2657.4283500000001</v>
      </c>
      <c r="I23" s="292">
        <f t="shared" si="2"/>
        <v>2657.4283500000001</v>
      </c>
      <c r="J23" s="292">
        <f t="shared" si="2"/>
        <v>2657.4283500000001</v>
      </c>
      <c r="K23" s="292">
        <f>J23</f>
        <v>2657.4283500000001</v>
      </c>
      <c r="L23" s="292">
        <f>K23</f>
        <v>2657.4283500000001</v>
      </c>
      <c r="M23" s="286"/>
      <c r="N23" s="286"/>
      <c r="O23" s="287"/>
    </row>
    <row r="24" spans="1:15" ht="15.75" thickBot="1" x14ac:dyDescent="0.3">
      <c r="A24" s="220">
        <v>16</v>
      </c>
      <c r="B24" s="221"/>
      <c r="C24" s="258"/>
      <c r="D24" s="289"/>
      <c r="E24" s="290"/>
      <c r="F24" s="290"/>
      <c r="G24" s="290"/>
      <c r="H24" s="290"/>
      <c r="I24" s="290"/>
      <c r="J24" s="290"/>
      <c r="K24" s="290"/>
      <c r="L24" s="290"/>
      <c r="M24" s="290"/>
      <c r="N24" s="290"/>
      <c r="O24" s="291"/>
    </row>
    <row r="25" spans="1:15" ht="15.75" thickBot="1" x14ac:dyDescent="0.3">
      <c r="C25" s="294">
        <v>2679330.48</v>
      </c>
      <c r="D25" s="222" t="s">
        <v>131</v>
      </c>
      <c r="E25" s="223"/>
    </row>
    <row r="27" spans="1:15" x14ac:dyDescent="0.25">
      <c r="C27" s="107" t="s">
        <v>108</v>
      </c>
      <c r="D27" s="108"/>
      <c r="E27" s="108"/>
      <c r="F27" s="108"/>
      <c r="G27" s="108"/>
      <c r="H27" s="108"/>
      <c r="I27" s="108"/>
      <c r="J27" s="108"/>
      <c r="K27" s="108"/>
      <c r="L27" s="108"/>
      <c r="M27" s="108"/>
      <c r="N27" s="108"/>
      <c r="O27" s="108"/>
    </row>
  </sheetData>
  <mergeCells count="13">
    <mergeCell ref="A3:O3"/>
    <mergeCell ref="D6:D7"/>
    <mergeCell ref="E6:E7"/>
    <mergeCell ref="F6:F7"/>
    <mergeCell ref="G6:G7"/>
    <mergeCell ref="H6:H7"/>
    <mergeCell ref="I6:I7"/>
    <mergeCell ref="J6:J7"/>
    <mergeCell ref="K6:K7"/>
    <mergeCell ref="L6:L7"/>
    <mergeCell ref="M6:M7"/>
    <mergeCell ref="N6:N7"/>
    <mergeCell ref="O6:O7"/>
  </mergeCells>
  <pageMargins left="0.7" right="0.7" top="0.75" bottom="0.75" header="0.3" footer="0.3"/>
  <pageSetup scale="58" orientation="landscape" r:id="rId1"/>
  <headerFooter>
    <oddFooter>&amp;C&amp;1#&amp;"Calibri"&amp;10&amp;K000000INTERNAL</oddFooter>
    <evenFooter>&amp;LINTERNAL</evenFooter>
    <firstFooter>&amp;LINTERNAL</first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59"/>
  <sheetViews>
    <sheetView showGridLines="0" zoomScale="69" zoomScaleNormal="69" zoomScaleSheetLayoutView="55" workbookViewId="0">
      <selection activeCell="G60" sqref="G60"/>
    </sheetView>
  </sheetViews>
  <sheetFormatPr baseColWidth="10" defaultRowHeight="15" x14ac:dyDescent="0.25"/>
  <cols>
    <col min="1" max="1" width="2.7109375" customWidth="1"/>
    <col min="6" max="6" width="5.7109375" customWidth="1"/>
    <col min="11" max="11" width="2.7109375" customWidth="1"/>
  </cols>
  <sheetData>
    <row r="1" spans="1:26" s="38" customFormat="1" ht="12.75" x14ac:dyDescent="0.2">
      <c r="A1" s="33"/>
      <c r="B1" s="34"/>
      <c r="C1" s="35"/>
      <c r="D1" s="33"/>
      <c r="E1" s="36"/>
      <c r="F1" s="36"/>
      <c r="G1" s="37"/>
    </row>
    <row r="2" spans="1:26" s="38" customFormat="1" ht="12.75" x14ac:dyDescent="0.2">
      <c r="A2" s="342"/>
      <c r="B2" s="342"/>
      <c r="C2" s="342"/>
      <c r="D2" s="342"/>
      <c r="E2" s="342"/>
      <c r="F2" s="342"/>
      <c r="G2" s="342"/>
      <c r="H2" s="342"/>
      <c r="I2" s="342"/>
      <c r="J2" s="342"/>
      <c r="K2" s="342"/>
    </row>
    <row r="3" spans="1:26" s="38" customFormat="1" ht="12.75" x14ac:dyDescent="0.2">
      <c r="A3" s="33"/>
      <c r="B3" s="34"/>
      <c r="C3" s="35"/>
      <c r="D3" s="33"/>
      <c r="E3" s="36"/>
      <c r="F3" s="36"/>
      <c r="G3" s="37"/>
    </row>
    <row r="5" spans="1:26" s="1" customFormat="1" ht="6" customHeight="1" x14ac:dyDescent="0.2"/>
    <row r="7" spans="1:26" s="1" customFormat="1" ht="15.75" x14ac:dyDescent="0.25">
      <c r="B7" s="302" t="s">
        <v>142</v>
      </c>
      <c r="C7" s="302"/>
      <c r="D7" s="302"/>
      <c r="E7" s="302"/>
      <c r="F7" s="302"/>
      <c r="G7" s="302"/>
      <c r="H7" s="302"/>
      <c r="I7" s="302"/>
      <c r="J7" s="302"/>
      <c r="K7" s="262"/>
      <c r="L7" s="262"/>
      <c r="M7" s="262"/>
      <c r="N7" s="262"/>
      <c r="O7" s="262"/>
      <c r="P7" s="262"/>
    </row>
    <row r="9" spans="1:26" x14ac:dyDescent="0.25">
      <c r="A9" s="24"/>
      <c r="B9" s="343"/>
      <c r="C9" s="344"/>
      <c r="D9" s="344"/>
      <c r="E9" s="344"/>
      <c r="F9" s="344"/>
      <c r="G9" s="344"/>
      <c r="H9" s="344"/>
      <c r="I9" s="344"/>
      <c r="J9" s="345"/>
    </row>
    <row r="10" spans="1:26" x14ac:dyDescent="0.25">
      <c r="A10" s="24"/>
      <c r="B10" s="346"/>
      <c r="C10" s="347"/>
      <c r="D10" s="347"/>
      <c r="E10" s="347"/>
      <c r="F10" s="347"/>
      <c r="G10" s="347"/>
      <c r="H10" s="347"/>
      <c r="I10" s="347"/>
      <c r="J10" s="348"/>
    </row>
    <row r="11" spans="1:26" x14ac:dyDescent="0.25">
      <c r="A11" s="24"/>
      <c r="B11" s="346"/>
      <c r="C11" s="347"/>
      <c r="D11" s="347"/>
      <c r="E11" s="347"/>
      <c r="F11" s="347"/>
      <c r="G11" s="347"/>
      <c r="H11" s="347"/>
      <c r="I11" s="347"/>
      <c r="J11" s="348"/>
    </row>
    <row r="12" spans="1:26" ht="15.75" x14ac:dyDescent="0.25">
      <c r="A12" s="24"/>
      <c r="B12" s="346"/>
      <c r="C12" s="347"/>
      <c r="D12" s="347"/>
      <c r="E12" s="347"/>
      <c r="F12" s="347"/>
      <c r="G12" s="347"/>
      <c r="H12" s="347"/>
      <c r="I12" s="347"/>
      <c r="J12" s="348"/>
      <c r="L12" s="145" t="s">
        <v>112</v>
      </c>
      <c r="M12" s="146"/>
      <c r="N12" s="146"/>
      <c r="O12" s="146"/>
      <c r="P12" s="146"/>
      <c r="Q12" s="146"/>
      <c r="R12" s="146"/>
      <c r="S12" s="146"/>
      <c r="T12" s="146"/>
      <c r="U12" s="146"/>
      <c r="V12" s="146"/>
      <c r="W12" s="146"/>
      <c r="X12" s="146"/>
      <c r="Y12" s="146"/>
      <c r="Z12" s="146"/>
    </row>
    <row r="13" spans="1:26" ht="15" customHeight="1" x14ac:dyDescent="0.25">
      <c r="A13" s="24"/>
      <c r="B13" s="346"/>
      <c r="C13" s="347"/>
      <c r="D13" s="347"/>
      <c r="E13" s="347"/>
      <c r="F13" s="347"/>
      <c r="G13" s="347"/>
      <c r="H13" s="347"/>
      <c r="I13" s="347"/>
      <c r="J13" s="348"/>
      <c r="L13" s="147" t="s">
        <v>111</v>
      </c>
      <c r="M13" s="148"/>
      <c r="N13" s="148"/>
      <c r="O13" s="146"/>
      <c r="P13" s="146"/>
      <c r="Q13" s="146"/>
      <c r="R13" s="146"/>
      <c r="S13" s="146"/>
      <c r="T13" s="146"/>
      <c r="U13" s="146"/>
      <c r="V13" s="146"/>
      <c r="W13" s="146"/>
      <c r="X13" s="146"/>
      <c r="Y13" s="146"/>
      <c r="Z13" s="146"/>
    </row>
    <row r="14" spans="1:26" ht="15.75" x14ac:dyDescent="0.25">
      <c r="A14" s="24"/>
      <c r="B14" s="346"/>
      <c r="C14" s="347"/>
      <c r="D14" s="347"/>
      <c r="E14" s="347"/>
      <c r="F14" s="347"/>
      <c r="G14" s="347"/>
      <c r="H14" s="347"/>
      <c r="I14" s="347"/>
      <c r="J14" s="348"/>
      <c r="L14" s="147" t="s">
        <v>115</v>
      </c>
      <c r="M14" s="148"/>
      <c r="N14" s="148"/>
      <c r="O14" s="146"/>
      <c r="P14" s="146"/>
      <c r="Q14" s="146"/>
      <c r="R14" s="146"/>
      <c r="S14" s="146"/>
      <c r="T14" s="146"/>
      <c r="U14" s="146"/>
      <c r="V14" s="146"/>
      <c r="W14" s="146"/>
      <c r="X14" s="146"/>
      <c r="Y14" s="146"/>
      <c r="Z14" s="146"/>
    </row>
    <row r="15" spans="1:26" ht="15.75" x14ac:dyDescent="0.25">
      <c r="A15" s="24"/>
      <c r="B15" s="346"/>
      <c r="C15" s="347"/>
      <c r="D15" s="347"/>
      <c r="E15" s="347"/>
      <c r="F15" s="347"/>
      <c r="G15" s="347"/>
      <c r="H15" s="347"/>
      <c r="I15" s="347"/>
      <c r="J15" s="348"/>
      <c r="L15" s="147" t="s">
        <v>113</v>
      </c>
      <c r="M15" s="148"/>
      <c r="N15" s="148"/>
      <c r="O15" s="146"/>
      <c r="P15" s="146"/>
      <c r="Q15" s="146"/>
      <c r="R15" s="146"/>
      <c r="S15" s="146"/>
      <c r="T15" s="146"/>
      <c r="U15" s="146"/>
      <c r="V15" s="146"/>
      <c r="W15" s="146"/>
      <c r="X15" s="146"/>
      <c r="Y15" s="146"/>
      <c r="Z15" s="146"/>
    </row>
    <row r="16" spans="1:26" x14ac:dyDescent="0.25">
      <c r="A16" s="24"/>
      <c r="B16" s="346"/>
      <c r="C16" s="347"/>
      <c r="D16" s="347"/>
      <c r="E16" s="347"/>
      <c r="F16" s="347"/>
      <c r="G16" s="347"/>
      <c r="H16" s="347"/>
      <c r="I16" s="347"/>
      <c r="J16" s="348"/>
    </row>
    <row r="17" spans="1:14" x14ac:dyDescent="0.25">
      <c r="A17" s="24"/>
      <c r="B17" s="346"/>
      <c r="C17" s="347"/>
      <c r="D17" s="347"/>
      <c r="E17" s="347"/>
      <c r="F17" s="347"/>
      <c r="G17" s="347"/>
      <c r="H17" s="347"/>
      <c r="I17" s="347"/>
      <c r="J17" s="348"/>
    </row>
    <row r="18" spans="1:14" x14ac:dyDescent="0.25">
      <c r="A18" s="24"/>
      <c r="B18" s="346"/>
      <c r="C18" s="347"/>
      <c r="D18" s="347"/>
      <c r="E18" s="347"/>
      <c r="F18" s="347"/>
      <c r="G18" s="347"/>
      <c r="H18" s="347"/>
      <c r="I18" s="347"/>
      <c r="J18" s="348"/>
    </row>
    <row r="19" spans="1:14" x14ac:dyDescent="0.25">
      <c r="A19" s="24"/>
      <c r="B19" s="346"/>
      <c r="C19" s="347"/>
      <c r="D19" s="347"/>
      <c r="E19" s="347"/>
      <c r="F19" s="347"/>
      <c r="G19" s="347"/>
      <c r="H19" s="347"/>
      <c r="I19" s="347"/>
      <c r="J19" s="348"/>
    </row>
    <row r="20" spans="1:14" ht="15" customHeight="1" x14ac:dyDescent="0.25">
      <c r="A20" s="24"/>
      <c r="B20" s="346"/>
      <c r="C20" s="347"/>
      <c r="D20" s="347"/>
      <c r="E20" s="347"/>
      <c r="F20" s="347"/>
      <c r="G20" s="347"/>
      <c r="H20" s="347"/>
      <c r="I20" s="347"/>
      <c r="J20" s="348"/>
    </row>
    <row r="21" spans="1:14" x14ac:dyDescent="0.25">
      <c r="A21" s="24"/>
      <c r="B21" s="346"/>
      <c r="C21" s="347"/>
      <c r="D21" s="347"/>
      <c r="E21" s="347"/>
      <c r="F21" s="347"/>
      <c r="G21" s="347"/>
      <c r="H21" s="347"/>
      <c r="I21" s="347"/>
      <c r="J21" s="348"/>
    </row>
    <row r="22" spans="1:14" ht="15" customHeight="1" x14ac:dyDescent="0.25">
      <c r="A22" s="24"/>
      <c r="B22" s="346"/>
      <c r="C22" s="347"/>
      <c r="D22" s="347"/>
      <c r="E22" s="347"/>
      <c r="F22" s="347"/>
      <c r="G22" s="347"/>
      <c r="H22" s="347"/>
      <c r="I22" s="347"/>
      <c r="J22" s="348"/>
      <c r="N22" s="149"/>
    </row>
    <row r="23" spans="1:14" x14ac:dyDescent="0.25">
      <c r="A23" s="24"/>
      <c r="B23" s="346"/>
      <c r="C23" s="347"/>
      <c r="D23" s="347"/>
      <c r="E23" s="347"/>
      <c r="F23" s="347"/>
      <c r="G23" s="347"/>
      <c r="H23" s="347"/>
      <c r="I23" s="347"/>
      <c r="J23" s="348"/>
    </row>
    <row r="24" spans="1:14" ht="15" customHeight="1" x14ac:dyDescent="0.25">
      <c r="A24" s="24"/>
      <c r="B24" s="346"/>
      <c r="C24" s="347"/>
      <c r="D24" s="347"/>
      <c r="E24" s="347"/>
      <c r="F24" s="347"/>
      <c r="G24" s="347"/>
      <c r="H24" s="347"/>
      <c r="I24" s="347"/>
      <c r="J24" s="348"/>
    </row>
    <row r="25" spans="1:14" x14ac:dyDescent="0.25">
      <c r="A25" s="24"/>
      <c r="B25" s="346"/>
      <c r="C25" s="347"/>
      <c r="D25" s="347"/>
      <c r="E25" s="347"/>
      <c r="F25" s="347"/>
      <c r="G25" s="347"/>
      <c r="H25" s="347"/>
      <c r="I25" s="347"/>
      <c r="J25" s="348"/>
    </row>
    <row r="26" spans="1:14" x14ac:dyDescent="0.25">
      <c r="A26" s="24"/>
      <c r="B26" s="346"/>
      <c r="C26" s="347"/>
      <c r="D26" s="347"/>
      <c r="E26" s="347"/>
      <c r="F26" s="347"/>
      <c r="G26" s="347"/>
      <c r="H26" s="347"/>
      <c r="I26" s="347"/>
      <c r="J26" s="348"/>
    </row>
    <row r="27" spans="1:14" x14ac:dyDescent="0.25">
      <c r="A27" s="24"/>
      <c r="B27" s="346"/>
      <c r="C27" s="347"/>
      <c r="D27" s="347"/>
      <c r="E27" s="347"/>
      <c r="F27" s="347"/>
      <c r="G27" s="347"/>
      <c r="H27" s="347"/>
      <c r="I27" s="347"/>
      <c r="J27" s="348"/>
    </row>
    <row r="28" spans="1:14" x14ac:dyDescent="0.25">
      <c r="A28" s="24"/>
      <c r="B28" s="346"/>
      <c r="C28" s="347"/>
      <c r="D28" s="347"/>
      <c r="E28" s="347"/>
      <c r="F28" s="347"/>
      <c r="G28" s="347"/>
      <c r="H28" s="347"/>
      <c r="I28" s="347"/>
      <c r="J28" s="348"/>
    </row>
    <row r="29" spans="1:14" x14ac:dyDescent="0.25">
      <c r="A29" s="24"/>
      <c r="B29" s="346"/>
      <c r="C29" s="347"/>
      <c r="D29" s="347"/>
      <c r="E29" s="347"/>
      <c r="F29" s="347"/>
      <c r="G29" s="347"/>
      <c r="H29" s="347"/>
      <c r="I29" s="347"/>
      <c r="J29" s="348"/>
    </row>
    <row r="30" spans="1:14" x14ac:dyDescent="0.25">
      <c r="A30" s="24"/>
      <c r="B30" s="346"/>
      <c r="C30" s="347"/>
      <c r="D30" s="347"/>
      <c r="E30" s="347"/>
      <c r="F30" s="347"/>
      <c r="G30" s="347"/>
      <c r="H30" s="347"/>
      <c r="I30" s="347"/>
      <c r="J30" s="348"/>
    </row>
    <row r="31" spans="1:14" x14ac:dyDescent="0.25">
      <c r="A31" s="24"/>
      <c r="B31" s="346"/>
      <c r="C31" s="347"/>
      <c r="D31" s="347"/>
      <c r="E31" s="347"/>
      <c r="F31" s="347"/>
      <c r="G31" s="347"/>
      <c r="H31" s="347"/>
      <c r="I31" s="347"/>
      <c r="J31" s="348"/>
    </row>
    <row r="32" spans="1:14" x14ac:dyDescent="0.25">
      <c r="A32" s="24"/>
      <c r="B32" s="346"/>
      <c r="C32" s="347"/>
      <c r="D32" s="347"/>
      <c r="E32" s="347"/>
      <c r="F32" s="347"/>
      <c r="G32" s="347"/>
      <c r="H32" s="347"/>
      <c r="I32" s="347"/>
      <c r="J32" s="348"/>
    </row>
    <row r="33" spans="1:10" x14ac:dyDescent="0.25">
      <c r="A33" s="24"/>
      <c r="B33" s="346"/>
      <c r="C33" s="347"/>
      <c r="D33" s="347"/>
      <c r="E33" s="347"/>
      <c r="F33" s="347"/>
      <c r="G33" s="347"/>
      <c r="H33" s="347"/>
      <c r="I33" s="347"/>
      <c r="J33" s="348"/>
    </row>
    <row r="34" spans="1:10" x14ac:dyDescent="0.25">
      <c r="A34" s="24"/>
      <c r="B34" s="346"/>
      <c r="C34" s="347"/>
      <c r="D34" s="347"/>
      <c r="E34" s="347"/>
      <c r="F34" s="347"/>
      <c r="G34" s="347"/>
      <c r="H34" s="347"/>
      <c r="I34" s="347"/>
      <c r="J34" s="348"/>
    </row>
    <row r="35" spans="1:10" ht="15" customHeight="1" x14ac:dyDescent="0.25">
      <c r="A35" s="24"/>
      <c r="B35" s="346"/>
      <c r="C35" s="347"/>
      <c r="D35" s="347"/>
      <c r="E35" s="347"/>
      <c r="F35" s="347"/>
      <c r="G35" s="347"/>
      <c r="H35" s="347"/>
      <c r="I35" s="347"/>
      <c r="J35" s="348"/>
    </row>
    <row r="36" spans="1:10" x14ac:dyDescent="0.25">
      <c r="A36" s="24"/>
      <c r="B36" s="346"/>
      <c r="C36" s="347"/>
      <c r="D36" s="347"/>
      <c r="E36" s="347"/>
      <c r="F36" s="347"/>
      <c r="G36" s="347"/>
      <c r="H36" s="347"/>
      <c r="I36" s="347"/>
      <c r="J36" s="348"/>
    </row>
    <row r="37" spans="1:10" ht="15" customHeight="1" x14ac:dyDescent="0.25">
      <c r="A37" s="24"/>
      <c r="B37" s="346"/>
      <c r="C37" s="347"/>
      <c r="D37" s="347"/>
      <c r="E37" s="347"/>
      <c r="F37" s="347"/>
      <c r="G37" s="347"/>
      <c r="H37" s="347"/>
      <c r="I37" s="347"/>
      <c r="J37" s="348"/>
    </row>
    <row r="38" spans="1:10" x14ac:dyDescent="0.25">
      <c r="A38" s="24"/>
      <c r="B38" s="346"/>
      <c r="C38" s="347"/>
      <c r="D38" s="347"/>
      <c r="E38" s="347"/>
      <c r="F38" s="347"/>
      <c r="G38" s="347"/>
      <c r="H38" s="347"/>
      <c r="I38" s="347"/>
      <c r="J38" s="348"/>
    </row>
    <row r="39" spans="1:10" x14ac:dyDescent="0.25">
      <c r="A39" s="24"/>
      <c r="B39" s="346"/>
      <c r="C39" s="347"/>
      <c r="D39" s="347"/>
      <c r="E39" s="347"/>
      <c r="F39" s="347"/>
      <c r="G39" s="347"/>
      <c r="H39" s="347"/>
      <c r="I39" s="347"/>
      <c r="J39" s="348"/>
    </row>
    <row r="40" spans="1:10" x14ac:dyDescent="0.25">
      <c r="A40" s="24"/>
      <c r="B40" s="346"/>
      <c r="C40" s="347"/>
      <c r="D40" s="347"/>
      <c r="E40" s="347"/>
      <c r="F40" s="347"/>
      <c r="G40" s="347"/>
      <c r="H40" s="347"/>
      <c r="I40" s="347"/>
      <c r="J40" s="348"/>
    </row>
    <row r="41" spans="1:10" x14ac:dyDescent="0.25">
      <c r="A41" s="24"/>
      <c r="B41" s="346"/>
      <c r="C41" s="347"/>
      <c r="D41" s="347"/>
      <c r="E41" s="347"/>
      <c r="F41" s="347"/>
      <c r="G41" s="347"/>
      <c r="H41" s="347"/>
      <c r="I41" s="347"/>
      <c r="J41" s="348"/>
    </row>
    <row r="42" spans="1:10" x14ac:dyDescent="0.25">
      <c r="A42" s="24"/>
      <c r="B42" s="346"/>
      <c r="C42" s="347"/>
      <c r="D42" s="347"/>
      <c r="E42" s="347"/>
      <c r="F42" s="347"/>
      <c r="G42" s="347"/>
      <c r="H42" s="347"/>
      <c r="I42" s="347"/>
      <c r="J42" s="348"/>
    </row>
    <row r="43" spans="1:10" x14ac:dyDescent="0.25">
      <c r="A43" s="24"/>
      <c r="B43" s="346"/>
      <c r="C43" s="347"/>
      <c r="D43" s="347"/>
      <c r="E43" s="347"/>
      <c r="F43" s="347"/>
      <c r="G43" s="347"/>
      <c r="H43" s="347"/>
      <c r="I43" s="347"/>
      <c r="J43" s="348"/>
    </row>
    <row r="44" spans="1:10" x14ac:dyDescent="0.25">
      <c r="A44" s="24"/>
      <c r="B44" s="346"/>
      <c r="C44" s="347"/>
      <c r="D44" s="347"/>
      <c r="E44" s="347"/>
      <c r="F44" s="347"/>
      <c r="G44" s="347"/>
      <c r="H44" s="347"/>
      <c r="I44" s="347"/>
      <c r="J44" s="348"/>
    </row>
    <row r="45" spans="1:10" x14ac:dyDescent="0.25">
      <c r="A45" s="24"/>
      <c r="B45" s="346"/>
      <c r="C45" s="347"/>
      <c r="D45" s="347"/>
      <c r="E45" s="347"/>
      <c r="F45" s="347"/>
      <c r="G45" s="347"/>
      <c r="H45" s="347"/>
      <c r="I45" s="347"/>
      <c r="J45" s="348"/>
    </row>
    <row r="46" spans="1:10" x14ac:dyDescent="0.25">
      <c r="A46" s="24"/>
      <c r="B46" s="346"/>
      <c r="C46" s="347"/>
      <c r="D46" s="347"/>
      <c r="E46" s="347"/>
      <c r="F46" s="347"/>
      <c r="G46" s="347"/>
      <c r="H46" s="347"/>
      <c r="I46" s="347"/>
      <c r="J46" s="348"/>
    </row>
    <row r="47" spans="1:10" x14ac:dyDescent="0.25">
      <c r="A47" s="24"/>
      <c r="B47" s="346"/>
      <c r="C47" s="347"/>
      <c r="D47" s="347"/>
      <c r="E47" s="347"/>
      <c r="F47" s="347"/>
      <c r="G47" s="347"/>
      <c r="H47" s="347"/>
      <c r="I47" s="347"/>
      <c r="J47" s="348"/>
    </row>
    <row r="48" spans="1:10" ht="15" customHeight="1" x14ac:dyDescent="0.25">
      <c r="A48" s="24"/>
      <c r="B48" s="346"/>
      <c r="C48" s="347"/>
      <c r="D48" s="347"/>
      <c r="E48" s="347"/>
      <c r="F48" s="347"/>
      <c r="G48" s="347"/>
      <c r="H48" s="347"/>
      <c r="I48" s="347"/>
      <c r="J48" s="348"/>
    </row>
    <row r="49" spans="1:10" x14ac:dyDescent="0.25">
      <c r="A49" s="24"/>
      <c r="B49" s="346"/>
      <c r="C49" s="347"/>
      <c r="D49" s="347"/>
      <c r="E49" s="347"/>
      <c r="F49" s="347"/>
      <c r="G49" s="347"/>
      <c r="H49" s="347"/>
      <c r="I49" s="347"/>
      <c r="J49" s="348"/>
    </row>
    <row r="50" spans="1:10" ht="15" customHeight="1" x14ac:dyDescent="0.25">
      <c r="A50" s="24"/>
      <c r="B50" s="346"/>
      <c r="C50" s="347"/>
      <c r="D50" s="347"/>
      <c r="E50" s="347"/>
      <c r="F50" s="347"/>
      <c r="G50" s="347"/>
      <c r="H50" s="347"/>
      <c r="I50" s="347"/>
      <c r="J50" s="348"/>
    </row>
    <row r="51" spans="1:10" x14ac:dyDescent="0.25">
      <c r="A51" s="24"/>
      <c r="B51" s="346"/>
      <c r="C51" s="347"/>
      <c r="D51" s="347"/>
      <c r="E51" s="347"/>
      <c r="F51" s="347"/>
      <c r="G51" s="347"/>
      <c r="H51" s="347"/>
      <c r="I51" s="347"/>
      <c r="J51" s="348"/>
    </row>
    <row r="52" spans="1:10" x14ac:dyDescent="0.25">
      <c r="A52" s="24"/>
      <c r="B52" s="346"/>
      <c r="C52" s="347"/>
      <c r="D52" s="347"/>
      <c r="E52" s="347"/>
      <c r="F52" s="347"/>
      <c r="G52" s="347"/>
      <c r="H52" s="347"/>
      <c r="I52" s="347"/>
      <c r="J52" s="348"/>
    </row>
    <row r="53" spans="1:10" x14ac:dyDescent="0.25">
      <c r="A53" s="24"/>
      <c r="B53" s="346"/>
      <c r="C53" s="347"/>
      <c r="D53" s="347"/>
      <c r="E53" s="347"/>
      <c r="F53" s="347"/>
      <c r="G53" s="347"/>
      <c r="H53" s="347"/>
      <c r="I53" s="347"/>
      <c r="J53" s="348"/>
    </row>
    <row r="54" spans="1:10" x14ac:dyDescent="0.25">
      <c r="A54" s="24"/>
      <c r="B54" s="346"/>
      <c r="C54" s="347"/>
      <c r="D54" s="347"/>
      <c r="E54" s="347"/>
      <c r="F54" s="347"/>
      <c r="G54" s="347"/>
      <c r="H54" s="347"/>
      <c r="I54" s="347"/>
      <c r="J54" s="348"/>
    </row>
    <row r="55" spans="1:10" x14ac:dyDescent="0.25">
      <c r="A55" s="24"/>
      <c r="B55" s="346"/>
      <c r="C55" s="347"/>
      <c r="D55" s="347"/>
      <c r="E55" s="347"/>
      <c r="F55" s="347"/>
      <c r="G55" s="347"/>
      <c r="H55" s="347"/>
      <c r="I55" s="347"/>
      <c r="J55" s="348"/>
    </row>
    <row r="56" spans="1:10" x14ac:dyDescent="0.25">
      <c r="A56" s="24"/>
      <c r="B56" s="346"/>
      <c r="C56" s="347"/>
      <c r="D56" s="347"/>
      <c r="E56" s="347"/>
      <c r="F56" s="347"/>
      <c r="G56" s="347"/>
      <c r="H56" s="347"/>
      <c r="I56" s="347"/>
      <c r="J56" s="348"/>
    </row>
    <row r="57" spans="1:10" x14ac:dyDescent="0.25">
      <c r="A57" s="24"/>
      <c r="B57" s="346"/>
      <c r="C57" s="347"/>
      <c r="D57" s="347"/>
      <c r="E57" s="347"/>
      <c r="F57" s="347"/>
      <c r="G57" s="347"/>
      <c r="H57" s="347"/>
      <c r="I57" s="347"/>
      <c r="J57" s="348"/>
    </row>
    <row r="58" spans="1:10" x14ac:dyDescent="0.25">
      <c r="A58" s="24"/>
      <c r="B58" s="349"/>
      <c r="C58" s="350"/>
      <c r="D58" s="350"/>
      <c r="E58" s="350"/>
      <c r="F58" s="350"/>
      <c r="G58" s="350"/>
      <c r="H58" s="350"/>
      <c r="I58" s="350"/>
      <c r="J58" s="351"/>
    </row>
    <row r="59" spans="1:10" x14ac:dyDescent="0.25">
      <c r="A59" s="24"/>
      <c r="B59" s="352" t="s">
        <v>304</v>
      </c>
      <c r="C59" s="352"/>
      <c r="D59" s="352"/>
      <c r="E59" s="352"/>
      <c r="G59" s="352" t="s">
        <v>305</v>
      </c>
      <c r="H59" s="352"/>
      <c r="I59" s="352"/>
      <c r="J59" s="352"/>
    </row>
  </sheetData>
  <mergeCells count="5">
    <mergeCell ref="A2:K2"/>
    <mergeCell ref="B9:J58"/>
    <mergeCell ref="B59:E59"/>
    <mergeCell ref="G59:J59"/>
    <mergeCell ref="B7:J7"/>
  </mergeCells>
  <pageMargins left="0.7" right="0.7" top="0.75" bottom="0.75" header="0.3" footer="0.3"/>
  <pageSetup scale="44" orientation="landscape" r:id="rId1"/>
  <headerFooter>
    <oddFooter>&amp;C&amp;1#&amp;"Calibri"&amp;10&amp;K000000INTERNAL</oddFooter>
    <evenFooter>&amp;LINTERNAL</evenFooter>
    <firstFooter>&amp;LINTERNAL</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08B7416949F94A80D8410DC8E8B27D" ma:contentTypeVersion="2" ma:contentTypeDescription="Crear nuevo documento." ma:contentTypeScope="" ma:versionID="b686a805bce1ec7d9881dba8f674d30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3474A1-FF79-47C5-80D5-E2C128913131}">
  <ds:schemaRefs>
    <ds:schemaRef ds:uri="http://schemas.microsoft.com/sharepoint/v3/contenttype/forms"/>
  </ds:schemaRefs>
</ds:datastoreItem>
</file>

<file path=customXml/itemProps2.xml><?xml version="1.0" encoding="utf-8"?>
<ds:datastoreItem xmlns:ds="http://schemas.openxmlformats.org/officeDocument/2006/customXml" ds:itemID="{9A4008AA-DCE4-4223-BDD8-E845669F9E2F}">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9A298EEB-CACE-4C29-B375-DF2641480B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DATOS</vt:lpstr>
      <vt:lpstr>PRESUPUESTO DESGLOSADO</vt:lpstr>
      <vt:lpstr>RESUMEN PRESUPUESTO</vt:lpstr>
      <vt:lpstr>CALENDARIO DE OBRA</vt:lpstr>
      <vt:lpstr>FOTOGRAFIA ACTUAL TERRENO</vt:lpstr>
      <vt:lpstr>'PRESUPUESTO DESGLOSADO'!Área_de_impresión</vt:lpstr>
      <vt:lpstr>'RESUMEN PRESUPUESTO'!Área_de_impresión</vt:lpstr>
      <vt:lpstr>'RESUMEN PRESUPUESTO'!Títulos_a_imprimir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jorge.r.flores@hsbc.com.mx</dc:creator>
  <cp:keywords>INTERNAL</cp:keywords>
  <dc:description>INTERNAL</dc:description>
  <cp:lastModifiedBy>SOREN GODINEZ QUEZADA</cp:lastModifiedBy>
  <cp:lastPrinted>2023-08-10T00:09:06Z</cp:lastPrinted>
  <dcterms:created xsi:type="dcterms:W3CDTF">2013-12-26T17:12:58Z</dcterms:created>
  <dcterms:modified xsi:type="dcterms:W3CDTF">2024-03-12T16:50:47Z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ontentTypeId">
    <vt:lpwstr>0x0101005008B7416949F94A80D8410DC8E8B27D</vt:lpwstr>
  </property>
  <property fmtid="{D5CDD505-2E9C-101B-9397-08002B2CF9AE}" pid="5" name="IsMyDocuments">
    <vt:bool>true</vt:bool>
  </property>
  <property fmtid="{D5CDD505-2E9C-101B-9397-08002B2CF9AE}" pid="6" name="MSIP_Label_0a8e637f-7bb7-4040-a22f-4e3924ef3558_Enabled">
    <vt:lpwstr>true</vt:lpwstr>
  </property>
  <property fmtid="{D5CDD505-2E9C-101B-9397-08002B2CF9AE}" pid="7" name="MSIP_Label_0a8e637f-7bb7-4040-a22f-4e3924ef3558_SetDate">
    <vt:lpwstr>2023-01-25T19:22:55Z</vt:lpwstr>
  </property>
  <property fmtid="{D5CDD505-2E9C-101B-9397-08002B2CF9AE}" pid="8" name="MSIP_Label_0a8e637f-7bb7-4040-a22f-4e3924ef3558_Method">
    <vt:lpwstr>Standard</vt:lpwstr>
  </property>
  <property fmtid="{D5CDD505-2E9C-101B-9397-08002B2CF9AE}" pid="9" name="MSIP_Label_0a8e637f-7bb7-4040-a22f-4e3924ef3558_Name">
    <vt:lpwstr>CLAINTERN</vt:lpwstr>
  </property>
  <property fmtid="{D5CDD505-2E9C-101B-9397-08002B2CF9AE}" pid="10" name="MSIP_Label_0a8e637f-7bb7-4040-a22f-4e3924ef3558_SiteId">
    <vt:lpwstr>e0fd434d-ba64-497b-90d2-859c472e1a92</vt:lpwstr>
  </property>
  <property fmtid="{D5CDD505-2E9C-101B-9397-08002B2CF9AE}" pid="11" name="MSIP_Label_0a8e637f-7bb7-4040-a22f-4e3924ef3558_ActionId">
    <vt:lpwstr>57906ddd-d29c-4d1c-a090-dbfd0fc1ae38</vt:lpwstr>
  </property>
  <property fmtid="{D5CDD505-2E9C-101B-9397-08002B2CF9AE}" pid="12" name="MSIP_Label_0a8e637f-7bb7-4040-a22f-4e3924ef3558_ContentBits">
    <vt:lpwstr>2</vt:lpwstr>
  </property>
  <property fmtid="{D5CDD505-2E9C-101B-9397-08002B2CF9AE}" pid="13" name="Classification">
    <vt:lpwstr>INTERNAL</vt:lpwstr>
  </property>
</Properties>
</file>